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0" windowWidth="20490" windowHeight="7845"/>
  </bookViews>
  <sheets>
    <sheet name="เรียงลำดับ" sheetId="40" r:id="rId1"/>
    <sheet name="รวม PA 2561" sheetId="3" r:id="rId2"/>
    <sheet name="PA01" sheetId="4" r:id="rId3"/>
    <sheet name="PA02" sheetId="39" r:id="rId4"/>
    <sheet name="PA03" sheetId="6" r:id="rId5"/>
    <sheet name="PA04" sheetId="7" r:id="rId6"/>
    <sheet name="PA05" sheetId="8" r:id="rId7"/>
    <sheet name="PA061" sheetId="9" r:id="rId8"/>
    <sheet name="PA062" sheetId="10" r:id="rId9"/>
    <sheet name="PA07" sheetId="11" r:id="rId10"/>
    <sheet name="PA08" sheetId="12" r:id="rId11"/>
    <sheet name="PA09" sheetId="13" r:id="rId12"/>
    <sheet name="PA101" sheetId="14" r:id="rId13"/>
    <sheet name="PA102" sheetId="15" r:id="rId14"/>
    <sheet name="PA103" sheetId="16" r:id="rId15"/>
    <sheet name="PA12" sheetId="18" r:id="rId16"/>
    <sheet name="PA13" sheetId="19" r:id="rId17"/>
    <sheet name="PA14" sheetId="20" r:id="rId18"/>
    <sheet name="PA15" sheetId="21" r:id="rId19"/>
    <sheet name="PA16" sheetId="22" r:id="rId20"/>
    <sheet name="PA17" sheetId="23" r:id="rId21"/>
    <sheet name="PA18" sheetId="24" r:id="rId22"/>
    <sheet name="PA192" sheetId="26" r:id="rId23"/>
    <sheet name="PA20" sheetId="27" r:id="rId24"/>
    <sheet name="PA21" sheetId="28" r:id="rId25"/>
    <sheet name="PA22" sheetId="29" r:id="rId26"/>
    <sheet name="PA23" sheetId="30" r:id="rId27"/>
    <sheet name="PA24" sheetId="31" r:id="rId28"/>
    <sheet name="PA25" sheetId="32" r:id="rId29"/>
    <sheet name="PA26" sheetId="33" r:id="rId30"/>
    <sheet name="PA27" sheetId="34" r:id="rId31"/>
    <sheet name="PA28" sheetId="35" r:id="rId32"/>
    <sheet name="PA291" sheetId="36" r:id="rId33"/>
    <sheet name="PA292" sheetId="41" r:id="rId34"/>
    <sheet name="PA301" sheetId="37" r:id="rId35"/>
    <sheet name="PA302" sheetId="38" r:id="rId36"/>
  </sheets>
  <definedNames>
    <definedName name="_xlnm._FilterDatabase" localSheetId="0" hidden="1">เรียงลำดับ!$A$6:$E$16</definedName>
  </definedNames>
  <calcPr calcId="145621"/>
</workbook>
</file>

<file path=xl/calcChain.xml><?xml version="1.0" encoding="utf-8"?>
<calcChain xmlns="http://schemas.openxmlformats.org/spreadsheetml/2006/main">
  <c r="H29" i="38" l="1"/>
  <c r="I29" i="38" s="1"/>
  <c r="H28" i="38"/>
  <c r="I28" i="38" s="1"/>
  <c r="H27" i="38"/>
  <c r="I27" i="38" s="1"/>
  <c r="H26" i="38"/>
  <c r="I26" i="38" s="1"/>
  <c r="H25" i="38"/>
  <c r="I25" i="38" s="1"/>
  <c r="H24" i="38"/>
  <c r="I24" i="38" s="1"/>
  <c r="H23" i="38"/>
  <c r="I23" i="38" s="1"/>
  <c r="H22" i="38"/>
  <c r="I22" i="38" s="1"/>
  <c r="H21" i="38"/>
  <c r="I21" i="38" s="1"/>
  <c r="H20" i="38"/>
  <c r="I20" i="38" s="1"/>
  <c r="H19" i="38"/>
  <c r="H30" i="38" s="1"/>
  <c r="I30" i="38" s="1"/>
  <c r="I19" i="38" l="1"/>
  <c r="H29" i="37" l="1"/>
  <c r="I29" i="37" s="1"/>
  <c r="H28" i="37"/>
  <c r="I28" i="37" s="1"/>
  <c r="H27" i="37"/>
  <c r="I27" i="37" s="1"/>
  <c r="H26" i="37"/>
  <c r="I26" i="37" s="1"/>
  <c r="H25" i="37"/>
  <c r="I25" i="37" s="1"/>
  <c r="H24" i="37"/>
  <c r="I24" i="37" s="1"/>
  <c r="H23" i="37"/>
  <c r="I23" i="37" s="1"/>
  <c r="H22" i="37"/>
  <c r="I22" i="37" s="1"/>
  <c r="H21" i="37"/>
  <c r="I21" i="37" s="1"/>
  <c r="H20" i="37"/>
  <c r="I20" i="37" s="1"/>
  <c r="H19" i="37"/>
  <c r="I19" i="37" s="1"/>
  <c r="H30" i="37" l="1"/>
  <c r="I30" i="37" s="1"/>
  <c r="D30" i="41" l="1"/>
  <c r="C30" i="41"/>
  <c r="E30" i="41" s="1"/>
  <c r="E29" i="41"/>
  <c r="G29" i="41" s="1"/>
  <c r="E28" i="41"/>
  <c r="G28" i="41" s="1"/>
  <c r="E27" i="41"/>
  <c r="G27" i="41" s="1"/>
  <c r="G26" i="41"/>
  <c r="E26" i="41"/>
  <c r="F26" i="41" s="1"/>
  <c r="H26" i="41" s="1"/>
  <c r="I26" i="41" s="1"/>
  <c r="E25" i="41"/>
  <c r="G25" i="41" s="1"/>
  <c r="E24" i="41"/>
  <c r="G24" i="41" s="1"/>
  <c r="F23" i="41"/>
  <c r="E23" i="41"/>
  <c r="G23" i="41" s="1"/>
  <c r="E22" i="41"/>
  <c r="G22" i="41" s="1"/>
  <c r="E21" i="41"/>
  <c r="G21" i="41" s="1"/>
  <c r="E20" i="41"/>
  <c r="G20" i="41" s="1"/>
  <c r="E19" i="41"/>
  <c r="G19" i="41" s="1"/>
  <c r="D30" i="36"/>
  <c r="C30" i="36"/>
  <c r="G29" i="36"/>
  <c r="E29" i="36"/>
  <c r="F29" i="36" s="1"/>
  <c r="H29" i="36" s="1"/>
  <c r="I29" i="36" s="1"/>
  <c r="E28" i="36"/>
  <c r="G28" i="36" s="1"/>
  <c r="E27" i="36"/>
  <c r="G27" i="36" s="1"/>
  <c r="E26" i="36"/>
  <c r="G26" i="36" s="1"/>
  <c r="E25" i="36"/>
  <c r="G25" i="36" s="1"/>
  <c r="G24" i="36"/>
  <c r="E24" i="36"/>
  <c r="F24" i="36" s="1"/>
  <c r="E23" i="36"/>
  <c r="G23" i="36" s="1"/>
  <c r="E22" i="36"/>
  <c r="G22" i="36" s="1"/>
  <c r="G21" i="36"/>
  <c r="E21" i="36"/>
  <c r="F21" i="36" s="1"/>
  <c r="H21" i="36" s="1"/>
  <c r="I21" i="36" s="1"/>
  <c r="E20" i="36"/>
  <c r="G20" i="36" s="1"/>
  <c r="E19" i="36"/>
  <c r="G19" i="36" s="1"/>
  <c r="E30" i="36" l="1"/>
  <c r="H23" i="41"/>
  <c r="I23" i="41" s="1"/>
  <c r="H24" i="36"/>
  <c r="I24" i="36" s="1"/>
  <c r="G30" i="41"/>
  <c r="F30" i="41"/>
  <c r="F20" i="41"/>
  <c r="H20" i="41" s="1"/>
  <c r="I20" i="41" s="1"/>
  <c r="F28" i="41"/>
  <c r="H28" i="41" s="1"/>
  <c r="I28" i="41" s="1"/>
  <c r="F25" i="41"/>
  <c r="H25" i="41" s="1"/>
  <c r="I25" i="41" s="1"/>
  <c r="F22" i="41"/>
  <c r="H22" i="41" s="1"/>
  <c r="I22" i="41" s="1"/>
  <c r="F19" i="41"/>
  <c r="H19" i="41" s="1"/>
  <c r="I19" i="41" s="1"/>
  <c r="F27" i="41"/>
  <c r="H27" i="41" s="1"/>
  <c r="I27" i="41" s="1"/>
  <c r="F24" i="41"/>
  <c r="H24" i="41" s="1"/>
  <c r="I24" i="41" s="1"/>
  <c r="F21" i="41"/>
  <c r="H21" i="41" s="1"/>
  <c r="I21" i="41" s="1"/>
  <c r="F29" i="41"/>
  <c r="H29" i="41" s="1"/>
  <c r="I29" i="41" s="1"/>
  <c r="F30" i="36"/>
  <c r="G30" i="36"/>
  <c r="F26" i="36"/>
  <c r="H26" i="36" s="1"/>
  <c r="I26" i="36" s="1"/>
  <c r="F23" i="36"/>
  <c r="H23" i="36" s="1"/>
  <c r="I23" i="36" s="1"/>
  <c r="F20" i="36"/>
  <c r="H20" i="36" s="1"/>
  <c r="I20" i="36" s="1"/>
  <c r="F28" i="36"/>
  <c r="H28" i="36" s="1"/>
  <c r="I28" i="36" s="1"/>
  <c r="F25" i="36"/>
  <c r="H25" i="36" s="1"/>
  <c r="I25" i="36" s="1"/>
  <c r="F22" i="36"/>
  <c r="H22" i="36" s="1"/>
  <c r="I22" i="36" s="1"/>
  <c r="F19" i="36"/>
  <c r="H19" i="36" s="1"/>
  <c r="I19" i="36" s="1"/>
  <c r="F27" i="36"/>
  <c r="H27" i="36" s="1"/>
  <c r="I27" i="36" s="1"/>
  <c r="H30" i="41" l="1"/>
  <c r="I30" i="41" s="1"/>
  <c r="H30" i="36"/>
  <c r="I30" i="36" s="1"/>
  <c r="H29" i="35" l="1"/>
  <c r="I29" i="35" s="1"/>
  <c r="H28" i="35"/>
  <c r="I28" i="35" s="1"/>
  <c r="H27" i="35"/>
  <c r="I27" i="35" s="1"/>
  <c r="H26" i="35"/>
  <c r="I26" i="35" s="1"/>
  <c r="H25" i="35"/>
  <c r="I25" i="35" s="1"/>
  <c r="H24" i="35"/>
  <c r="I24" i="35" s="1"/>
  <c r="H23" i="35"/>
  <c r="I23" i="35" s="1"/>
  <c r="H22" i="35"/>
  <c r="I22" i="35" s="1"/>
  <c r="H21" i="35"/>
  <c r="I21" i="35" s="1"/>
  <c r="H20" i="35"/>
  <c r="I20" i="35" s="1"/>
  <c r="H19" i="35"/>
  <c r="H29" i="34"/>
  <c r="I29" i="34" s="1"/>
  <c r="H28" i="34"/>
  <c r="I28" i="34" s="1"/>
  <c r="H27" i="34"/>
  <c r="I27" i="34" s="1"/>
  <c r="I26" i="34"/>
  <c r="H26" i="34"/>
  <c r="H25" i="34"/>
  <c r="I25" i="34" s="1"/>
  <c r="H24" i="34"/>
  <c r="I24" i="34" s="1"/>
  <c r="H23" i="34"/>
  <c r="I23" i="34" s="1"/>
  <c r="H22" i="34"/>
  <c r="I22" i="34" s="1"/>
  <c r="H21" i="34"/>
  <c r="I21" i="34" s="1"/>
  <c r="H20" i="34"/>
  <c r="I20" i="34" s="1"/>
  <c r="H19" i="34"/>
  <c r="H30" i="34" l="1"/>
  <c r="I30" i="34" s="1"/>
  <c r="H30" i="35"/>
  <c r="I30" i="35" s="1"/>
  <c r="I19" i="35"/>
  <c r="I19" i="34"/>
  <c r="D30" i="33" l="1"/>
  <c r="C30" i="33"/>
  <c r="E30" i="33" s="1"/>
  <c r="E29" i="33"/>
  <c r="F29" i="33" s="1"/>
  <c r="E28" i="33"/>
  <c r="G28" i="33" s="1"/>
  <c r="E27" i="33"/>
  <c r="G27" i="33" s="1"/>
  <c r="F26" i="33"/>
  <c r="E26" i="33"/>
  <c r="G26" i="33" s="1"/>
  <c r="E25" i="33"/>
  <c r="G25" i="33" s="1"/>
  <c r="E24" i="33"/>
  <c r="G24" i="33" s="1"/>
  <c r="E23" i="33"/>
  <c r="G23" i="33" s="1"/>
  <c r="E22" i="33"/>
  <c r="G22" i="33" s="1"/>
  <c r="G21" i="33"/>
  <c r="E21" i="33"/>
  <c r="F21" i="33" s="1"/>
  <c r="E20" i="33"/>
  <c r="G20" i="33" s="1"/>
  <c r="E19" i="33"/>
  <c r="G19" i="33" s="1"/>
  <c r="H21" i="33" l="1"/>
  <c r="I21" i="33" s="1"/>
  <c r="G29" i="33"/>
  <c r="H29" i="33" s="1"/>
  <c r="I29" i="33" s="1"/>
  <c r="H26" i="33"/>
  <c r="I26" i="33" s="1"/>
  <c r="G30" i="33"/>
  <c r="F30" i="33"/>
  <c r="F23" i="33"/>
  <c r="H23" i="33" s="1"/>
  <c r="I23" i="33" s="1"/>
  <c r="F20" i="33"/>
  <c r="H20" i="33" s="1"/>
  <c r="I20" i="33" s="1"/>
  <c r="F28" i="33"/>
  <c r="H28" i="33" s="1"/>
  <c r="I28" i="33" s="1"/>
  <c r="F25" i="33"/>
  <c r="H25" i="33" s="1"/>
  <c r="I25" i="33" s="1"/>
  <c r="F22" i="33"/>
  <c r="H22" i="33" s="1"/>
  <c r="I22" i="33" s="1"/>
  <c r="F19" i="33"/>
  <c r="H19" i="33" s="1"/>
  <c r="I19" i="33" s="1"/>
  <c r="F27" i="33"/>
  <c r="H27" i="33" s="1"/>
  <c r="I27" i="33" s="1"/>
  <c r="F24" i="33"/>
  <c r="H24" i="33" s="1"/>
  <c r="I24" i="33" s="1"/>
  <c r="H30" i="33" l="1"/>
  <c r="I30" i="33" s="1"/>
  <c r="D30" i="32"/>
  <c r="C30" i="32"/>
  <c r="E30" i="32" s="1"/>
  <c r="E29" i="32"/>
  <c r="G29" i="32" s="1"/>
  <c r="G28" i="32"/>
  <c r="F28" i="32"/>
  <c r="E28" i="32"/>
  <c r="E27" i="32"/>
  <c r="G27" i="32" s="1"/>
  <c r="E26" i="32"/>
  <c r="G26" i="32" s="1"/>
  <c r="E25" i="32"/>
  <c r="G25" i="32" s="1"/>
  <c r="E24" i="32"/>
  <c r="G24" i="32" s="1"/>
  <c r="G23" i="32"/>
  <c r="E23" i="32"/>
  <c r="F23" i="32" s="1"/>
  <c r="E22" i="32"/>
  <c r="G22" i="32" s="1"/>
  <c r="E21" i="32"/>
  <c r="G21" i="32" s="1"/>
  <c r="E20" i="32"/>
  <c r="F20" i="32" s="1"/>
  <c r="E19" i="32"/>
  <c r="G19" i="32" s="1"/>
  <c r="H28" i="32" l="1"/>
  <c r="I28" i="32" s="1"/>
  <c r="G20" i="32"/>
  <c r="H20" i="32" s="1"/>
  <c r="I20" i="32" s="1"/>
  <c r="H23" i="32"/>
  <c r="I23" i="32" s="1"/>
  <c r="G30" i="32"/>
  <c r="F30" i="32"/>
  <c r="F25" i="32"/>
  <c r="H25" i="32" s="1"/>
  <c r="I25" i="32" s="1"/>
  <c r="F22" i="32"/>
  <c r="H22" i="32" s="1"/>
  <c r="I22" i="32" s="1"/>
  <c r="F19" i="32"/>
  <c r="H19" i="32" s="1"/>
  <c r="I19" i="32" s="1"/>
  <c r="F27" i="32"/>
  <c r="H27" i="32" s="1"/>
  <c r="I27" i="32" s="1"/>
  <c r="F24" i="32"/>
  <c r="H24" i="32" s="1"/>
  <c r="I24" i="32" s="1"/>
  <c r="F21" i="32"/>
  <c r="H21" i="32" s="1"/>
  <c r="I21" i="32" s="1"/>
  <c r="F29" i="32"/>
  <c r="H29" i="32" s="1"/>
  <c r="I29" i="32" s="1"/>
  <c r="F26" i="32"/>
  <c r="H26" i="32" s="1"/>
  <c r="I26" i="32" s="1"/>
  <c r="H30" i="32" l="1"/>
  <c r="I30" i="32" s="1"/>
  <c r="D30" i="30"/>
  <c r="C30" i="30"/>
  <c r="E30" i="30" s="1"/>
  <c r="E29" i="30"/>
  <c r="F29" i="30" s="1"/>
  <c r="E28" i="30"/>
  <c r="G28" i="30" s="1"/>
  <c r="E27" i="30"/>
  <c r="G27" i="30" s="1"/>
  <c r="E26" i="30"/>
  <c r="G26" i="30" s="1"/>
  <c r="E25" i="30"/>
  <c r="G25" i="30" s="1"/>
  <c r="E24" i="30"/>
  <c r="G24" i="30" s="1"/>
  <c r="E23" i="30"/>
  <c r="G23" i="30" s="1"/>
  <c r="E22" i="30"/>
  <c r="G22" i="30" s="1"/>
  <c r="E21" i="30"/>
  <c r="F21" i="30" s="1"/>
  <c r="E20" i="30"/>
  <c r="G20" i="30" s="1"/>
  <c r="E19" i="30"/>
  <c r="G19" i="30" s="1"/>
  <c r="G29" i="30" l="1"/>
  <c r="H29" i="30" s="1"/>
  <c r="I29" i="30" s="1"/>
  <c r="G21" i="30"/>
  <c r="F26" i="30"/>
  <c r="H26" i="30" s="1"/>
  <c r="I26" i="30" s="1"/>
  <c r="H21" i="30"/>
  <c r="I21" i="30" s="1"/>
  <c r="G30" i="30"/>
  <c r="F30" i="30"/>
  <c r="F23" i="30"/>
  <c r="H23" i="30" s="1"/>
  <c r="I23" i="30" s="1"/>
  <c r="F20" i="30"/>
  <c r="H20" i="30" s="1"/>
  <c r="I20" i="30" s="1"/>
  <c r="F28" i="30"/>
  <c r="H28" i="30" s="1"/>
  <c r="I28" i="30" s="1"/>
  <c r="F25" i="30"/>
  <c r="H25" i="30" s="1"/>
  <c r="I25" i="30" s="1"/>
  <c r="F22" i="30"/>
  <c r="H22" i="30" s="1"/>
  <c r="I22" i="30" s="1"/>
  <c r="F19" i="30"/>
  <c r="H19" i="30" s="1"/>
  <c r="I19" i="30" s="1"/>
  <c r="F27" i="30"/>
  <c r="H27" i="30" s="1"/>
  <c r="I27" i="30" s="1"/>
  <c r="F24" i="30"/>
  <c r="H24" i="30" s="1"/>
  <c r="I24" i="30" s="1"/>
  <c r="H30" i="30" l="1"/>
  <c r="I30" i="30" s="1"/>
  <c r="D30" i="29"/>
  <c r="C30" i="29"/>
  <c r="E30" i="29" s="1"/>
  <c r="E29" i="29"/>
  <c r="F29" i="29" s="1"/>
  <c r="E28" i="29"/>
  <c r="G28" i="29" s="1"/>
  <c r="E27" i="29"/>
  <c r="G27" i="29" s="1"/>
  <c r="E26" i="29"/>
  <c r="G26" i="29" s="1"/>
  <c r="E25" i="29"/>
  <c r="G25" i="29" s="1"/>
  <c r="E24" i="29"/>
  <c r="G24" i="29" s="1"/>
  <c r="E23" i="29"/>
  <c r="G23" i="29" s="1"/>
  <c r="E22" i="29"/>
  <c r="G22" i="29" s="1"/>
  <c r="E21" i="29"/>
  <c r="F21" i="29" s="1"/>
  <c r="E20" i="29"/>
  <c r="G20" i="29" s="1"/>
  <c r="E19" i="29"/>
  <c r="G19" i="29" s="1"/>
  <c r="G29" i="29" l="1"/>
  <c r="H29" i="29" s="1"/>
  <c r="I29" i="29" s="1"/>
  <c r="G21" i="29"/>
  <c r="H21" i="29" s="1"/>
  <c r="I21" i="29" s="1"/>
  <c r="F26" i="29"/>
  <c r="H26" i="29" s="1"/>
  <c r="I26" i="29" s="1"/>
  <c r="G30" i="29"/>
  <c r="F30" i="29"/>
  <c r="F23" i="29"/>
  <c r="H23" i="29" s="1"/>
  <c r="I23" i="29" s="1"/>
  <c r="F20" i="29"/>
  <c r="H20" i="29" s="1"/>
  <c r="I20" i="29" s="1"/>
  <c r="F28" i="29"/>
  <c r="H28" i="29" s="1"/>
  <c r="I28" i="29" s="1"/>
  <c r="F25" i="29"/>
  <c r="H25" i="29" s="1"/>
  <c r="I25" i="29" s="1"/>
  <c r="F22" i="29"/>
  <c r="H22" i="29" s="1"/>
  <c r="I22" i="29" s="1"/>
  <c r="F19" i="29"/>
  <c r="H19" i="29" s="1"/>
  <c r="I19" i="29" s="1"/>
  <c r="F27" i="29"/>
  <c r="H27" i="29" s="1"/>
  <c r="I27" i="29" s="1"/>
  <c r="F24" i="29"/>
  <c r="H24" i="29" s="1"/>
  <c r="I24" i="29" s="1"/>
  <c r="H30" i="29" l="1"/>
  <c r="I30" i="29" s="1"/>
  <c r="D30" i="28"/>
  <c r="C30" i="28"/>
  <c r="E30" i="28" s="1"/>
  <c r="F29" i="28"/>
  <c r="E29" i="28"/>
  <c r="G29" i="28" s="1"/>
  <c r="E28" i="28"/>
  <c r="G28" i="28" s="1"/>
  <c r="E27" i="28"/>
  <c r="G27" i="28" s="1"/>
  <c r="E26" i="28"/>
  <c r="G26" i="28" s="1"/>
  <c r="E25" i="28"/>
  <c r="G25" i="28" s="1"/>
  <c r="G24" i="28"/>
  <c r="E24" i="28"/>
  <c r="F24" i="28" s="1"/>
  <c r="E23" i="28"/>
  <c r="G23" i="28" s="1"/>
  <c r="E22" i="28"/>
  <c r="G22" i="28" s="1"/>
  <c r="E21" i="28"/>
  <c r="F21" i="28" s="1"/>
  <c r="E20" i="28"/>
  <c r="G20" i="28" s="1"/>
  <c r="E19" i="28"/>
  <c r="G19" i="28" s="1"/>
  <c r="H29" i="28" l="1"/>
  <c r="I29" i="28" s="1"/>
  <c r="G21" i="28"/>
  <c r="H21" i="28" s="1"/>
  <c r="I21" i="28" s="1"/>
  <c r="F26" i="28"/>
  <c r="H26" i="28" s="1"/>
  <c r="I26" i="28" s="1"/>
  <c r="H24" i="28"/>
  <c r="I24" i="28" s="1"/>
  <c r="G30" i="28"/>
  <c r="F30" i="28"/>
  <c r="F23" i="28"/>
  <c r="H23" i="28" s="1"/>
  <c r="I23" i="28" s="1"/>
  <c r="F20" i="28"/>
  <c r="H20" i="28" s="1"/>
  <c r="I20" i="28" s="1"/>
  <c r="F28" i="28"/>
  <c r="H28" i="28" s="1"/>
  <c r="I28" i="28" s="1"/>
  <c r="F25" i="28"/>
  <c r="H25" i="28" s="1"/>
  <c r="I25" i="28" s="1"/>
  <c r="F22" i="28"/>
  <c r="H22" i="28" s="1"/>
  <c r="I22" i="28" s="1"/>
  <c r="F19" i="28"/>
  <c r="H19" i="28" s="1"/>
  <c r="I19" i="28" s="1"/>
  <c r="F27" i="28"/>
  <c r="H27" i="28" s="1"/>
  <c r="I27" i="28" s="1"/>
  <c r="H30" i="28" l="1"/>
  <c r="I30" i="28" s="1"/>
  <c r="D30" i="27"/>
  <c r="C30" i="27"/>
  <c r="E30" i="27" s="1"/>
  <c r="F29" i="27"/>
  <c r="E29" i="27"/>
  <c r="G29" i="27" s="1"/>
  <c r="E28" i="27"/>
  <c r="G28" i="27" s="1"/>
  <c r="E27" i="27"/>
  <c r="G27" i="27" s="1"/>
  <c r="E26" i="27"/>
  <c r="G26" i="27" s="1"/>
  <c r="E25" i="27"/>
  <c r="G25" i="27" s="1"/>
  <c r="G24" i="27"/>
  <c r="E24" i="27"/>
  <c r="F24" i="27" s="1"/>
  <c r="E23" i="27"/>
  <c r="G23" i="27" s="1"/>
  <c r="E22" i="27"/>
  <c r="G22" i="27" s="1"/>
  <c r="E21" i="27"/>
  <c r="G21" i="27" s="1"/>
  <c r="E20" i="27"/>
  <c r="G20" i="27" s="1"/>
  <c r="E19" i="27"/>
  <c r="G19" i="27" s="1"/>
  <c r="H24" i="27" l="1"/>
  <c r="I24" i="27" s="1"/>
  <c r="H29" i="27"/>
  <c r="I29" i="27" s="1"/>
  <c r="F21" i="27"/>
  <c r="H21" i="27" s="1"/>
  <c r="I21" i="27" s="1"/>
  <c r="F30" i="27"/>
  <c r="G30" i="27"/>
  <c r="F26" i="27"/>
  <c r="H26" i="27" s="1"/>
  <c r="I26" i="27" s="1"/>
  <c r="F23" i="27"/>
  <c r="H23" i="27" s="1"/>
  <c r="I23" i="27" s="1"/>
  <c r="F20" i="27"/>
  <c r="H20" i="27" s="1"/>
  <c r="I20" i="27" s="1"/>
  <c r="F28" i="27"/>
  <c r="H28" i="27" s="1"/>
  <c r="I28" i="27" s="1"/>
  <c r="F25" i="27"/>
  <c r="H25" i="27" s="1"/>
  <c r="I25" i="27" s="1"/>
  <c r="F22" i="27"/>
  <c r="H22" i="27" s="1"/>
  <c r="I22" i="27" s="1"/>
  <c r="F19" i="27"/>
  <c r="H19" i="27" s="1"/>
  <c r="I19" i="27" s="1"/>
  <c r="F27" i="27"/>
  <c r="H27" i="27" s="1"/>
  <c r="I27" i="27" s="1"/>
  <c r="H30" i="27" l="1"/>
  <c r="I30" i="27" s="1"/>
  <c r="D30" i="26" l="1"/>
  <c r="C30" i="26"/>
  <c r="E30" i="26" s="1"/>
  <c r="E29" i="26"/>
  <c r="F29" i="26" s="1"/>
  <c r="E28" i="26"/>
  <c r="G28" i="26" s="1"/>
  <c r="E27" i="26"/>
  <c r="G27" i="26" s="1"/>
  <c r="E26" i="26"/>
  <c r="G26" i="26" s="1"/>
  <c r="E25" i="26"/>
  <c r="G25" i="26" s="1"/>
  <c r="E24" i="26"/>
  <c r="G24" i="26" s="1"/>
  <c r="E23" i="26"/>
  <c r="G23" i="26" s="1"/>
  <c r="E22" i="26"/>
  <c r="G22" i="26" s="1"/>
  <c r="E21" i="26"/>
  <c r="F21" i="26" s="1"/>
  <c r="E20" i="26"/>
  <c r="G20" i="26" s="1"/>
  <c r="E19" i="26"/>
  <c r="G19" i="26" s="1"/>
  <c r="G29" i="26" l="1"/>
  <c r="H29" i="26" s="1"/>
  <c r="I29" i="26" s="1"/>
  <c r="G21" i="26"/>
  <c r="F26" i="26"/>
  <c r="H26" i="26" s="1"/>
  <c r="I26" i="26" s="1"/>
  <c r="H21" i="26"/>
  <c r="I21" i="26" s="1"/>
  <c r="G30" i="26"/>
  <c r="F30" i="26"/>
  <c r="F23" i="26"/>
  <c r="H23" i="26" s="1"/>
  <c r="I23" i="26" s="1"/>
  <c r="F20" i="26"/>
  <c r="H20" i="26" s="1"/>
  <c r="I20" i="26" s="1"/>
  <c r="F28" i="26"/>
  <c r="H28" i="26" s="1"/>
  <c r="I28" i="26" s="1"/>
  <c r="F25" i="26"/>
  <c r="H25" i="26" s="1"/>
  <c r="I25" i="26" s="1"/>
  <c r="F22" i="26"/>
  <c r="H22" i="26" s="1"/>
  <c r="I22" i="26" s="1"/>
  <c r="F19" i="26"/>
  <c r="H19" i="26" s="1"/>
  <c r="I19" i="26" s="1"/>
  <c r="F27" i="26"/>
  <c r="H27" i="26" s="1"/>
  <c r="I27" i="26" s="1"/>
  <c r="F24" i="26"/>
  <c r="H24" i="26" s="1"/>
  <c r="I24" i="26" s="1"/>
  <c r="H30" i="26" l="1"/>
  <c r="I30" i="26" s="1"/>
  <c r="H29" i="24"/>
  <c r="I29" i="24" s="1"/>
  <c r="H28" i="24"/>
  <c r="I28" i="24" s="1"/>
  <c r="H27" i="24"/>
  <c r="I27" i="24" s="1"/>
  <c r="H26" i="24"/>
  <c r="I26" i="24" s="1"/>
  <c r="H25" i="24"/>
  <c r="I25" i="24" s="1"/>
  <c r="H24" i="24"/>
  <c r="I24" i="24" s="1"/>
  <c r="H23" i="24"/>
  <c r="I23" i="24" s="1"/>
  <c r="H22" i="24"/>
  <c r="I22" i="24" s="1"/>
  <c r="H21" i="24"/>
  <c r="I21" i="24" s="1"/>
  <c r="H20" i="24"/>
  <c r="I20" i="24" s="1"/>
  <c r="H19" i="24"/>
  <c r="H30" i="24" s="1"/>
  <c r="I30" i="24" s="1"/>
  <c r="I19" i="24" l="1"/>
  <c r="D30" i="23" l="1"/>
  <c r="C29" i="23"/>
  <c r="E29" i="23" s="1"/>
  <c r="C28" i="23"/>
  <c r="E28" i="23" s="1"/>
  <c r="G28" i="23" s="1"/>
  <c r="C27" i="23"/>
  <c r="E27" i="23" s="1"/>
  <c r="C26" i="23"/>
  <c r="E26" i="23" s="1"/>
  <c r="C25" i="23"/>
  <c r="E25" i="23" s="1"/>
  <c r="C24" i="23"/>
  <c r="E24" i="23" s="1"/>
  <c r="G24" i="23" s="1"/>
  <c r="C23" i="23"/>
  <c r="E23" i="23" s="1"/>
  <c r="C22" i="23"/>
  <c r="E22" i="23" s="1"/>
  <c r="C21" i="23"/>
  <c r="E21" i="23" s="1"/>
  <c r="C20" i="23"/>
  <c r="E20" i="23" s="1"/>
  <c r="G20" i="23" s="1"/>
  <c r="E19" i="23"/>
  <c r="G19" i="23" s="1"/>
  <c r="G23" i="23" l="1"/>
  <c r="F23" i="23"/>
  <c r="H23" i="23" s="1"/>
  <c r="I23" i="23" s="1"/>
  <c r="F29" i="23"/>
  <c r="G29" i="23"/>
  <c r="F25" i="23"/>
  <c r="G25" i="23"/>
  <c r="G26" i="23"/>
  <c r="F26" i="23"/>
  <c r="H26" i="23" s="1"/>
  <c r="I26" i="23" s="1"/>
  <c r="G27" i="23"/>
  <c r="F27" i="23"/>
  <c r="H27" i="23" s="1"/>
  <c r="I27" i="23" s="1"/>
  <c r="F21" i="23"/>
  <c r="G21" i="23"/>
  <c r="G22" i="23"/>
  <c r="F22" i="23"/>
  <c r="H22" i="23" s="1"/>
  <c r="I22" i="23" s="1"/>
  <c r="F20" i="23"/>
  <c r="H20" i="23" s="1"/>
  <c r="I20" i="23" s="1"/>
  <c r="F24" i="23"/>
  <c r="H24" i="23" s="1"/>
  <c r="I24" i="23" s="1"/>
  <c r="F28" i="23"/>
  <c r="H28" i="23" s="1"/>
  <c r="I28" i="23" s="1"/>
  <c r="F19" i="23"/>
  <c r="H19" i="23" s="1"/>
  <c r="I19" i="23" s="1"/>
  <c r="C30" i="23"/>
  <c r="E30" i="23" s="1"/>
  <c r="H25" i="23" l="1"/>
  <c r="I25" i="23" s="1"/>
  <c r="G30" i="23"/>
  <c r="F30" i="23"/>
  <c r="H21" i="23"/>
  <c r="I21" i="23" s="1"/>
  <c r="H29" i="23"/>
  <c r="I29" i="23" s="1"/>
  <c r="H30" i="23" l="1"/>
  <c r="I30" i="23" s="1"/>
  <c r="H29" i="22" l="1"/>
  <c r="I29" i="22" s="1"/>
  <c r="H28" i="22"/>
  <c r="I28" i="22" s="1"/>
  <c r="H27" i="22"/>
  <c r="I27" i="22" s="1"/>
  <c r="H26" i="22"/>
  <c r="I26" i="22" s="1"/>
  <c r="H25" i="22"/>
  <c r="I25" i="22" s="1"/>
  <c r="H24" i="22"/>
  <c r="I24" i="22" s="1"/>
  <c r="H23" i="22"/>
  <c r="I23" i="22" s="1"/>
  <c r="H22" i="22"/>
  <c r="I22" i="22" s="1"/>
  <c r="I21" i="22"/>
  <c r="H21" i="22"/>
  <c r="H20" i="22"/>
  <c r="I20" i="22" s="1"/>
  <c r="H19" i="22"/>
  <c r="I19" i="22" s="1"/>
  <c r="H30" i="22" l="1"/>
  <c r="I30" i="22" s="1"/>
  <c r="D30" i="21"/>
  <c r="C30" i="21"/>
  <c r="E30" i="21" s="1"/>
  <c r="E29" i="21"/>
  <c r="G29" i="21" s="1"/>
  <c r="E28" i="21"/>
  <c r="G28" i="21" s="1"/>
  <c r="E27" i="21"/>
  <c r="G27" i="21" s="1"/>
  <c r="E26" i="21"/>
  <c r="F26" i="21" s="1"/>
  <c r="E25" i="21"/>
  <c r="G25" i="21" s="1"/>
  <c r="E24" i="21"/>
  <c r="G24" i="21" s="1"/>
  <c r="G23" i="21"/>
  <c r="F23" i="21"/>
  <c r="E23" i="21"/>
  <c r="E22" i="21"/>
  <c r="G22" i="21" s="1"/>
  <c r="E21" i="21"/>
  <c r="G21" i="21" s="1"/>
  <c r="E20" i="21"/>
  <c r="G20" i="21" s="1"/>
  <c r="E19" i="21"/>
  <c r="G19" i="21" s="1"/>
  <c r="H23" i="21" l="1"/>
  <c r="I23" i="21" s="1"/>
  <c r="G26" i="21"/>
  <c r="H26" i="21" s="1"/>
  <c r="I26" i="21" s="1"/>
  <c r="G30" i="21"/>
  <c r="F30" i="21"/>
  <c r="F20" i="21"/>
  <c r="H20" i="21" s="1"/>
  <c r="I20" i="21" s="1"/>
  <c r="F28" i="21"/>
  <c r="H28" i="21" s="1"/>
  <c r="I28" i="21" s="1"/>
  <c r="F25" i="21"/>
  <c r="H25" i="21" s="1"/>
  <c r="I25" i="21" s="1"/>
  <c r="F22" i="21"/>
  <c r="H22" i="21" s="1"/>
  <c r="I22" i="21" s="1"/>
  <c r="F19" i="21"/>
  <c r="H19" i="21" s="1"/>
  <c r="I19" i="21" s="1"/>
  <c r="F27" i="21"/>
  <c r="H27" i="21" s="1"/>
  <c r="I27" i="21" s="1"/>
  <c r="F24" i="21"/>
  <c r="H24" i="21" s="1"/>
  <c r="I24" i="21" s="1"/>
  <c r="F21" i="21"/>
  <c r="H21" i="21" s="1"/>
  <c r="I21" i="21" s="1"/>
  <c r="F29" i="21"/>
  <c r="H29" i="21" s="1"/>
  <c r="I29" i="21" s="1"/>
  <c r="H30" i="21" l="1"/>
  <c r="I30" i="21" s="1"/>
  <c r="H29" i="20" l="1"/>
  <c r="I29" i="20" s="1"/>
  <c r="H28" i="20"/>
  <c r="I28" i="20" s="1"/>
  <c r="H27" i="20"/>
  <c r="I27" i="20" s="1"/>
  <c r="H26" i="20"/>
  <c r="I26" i="20" s="1"/>
  <c r="H25" i="20"/>
  <c r="I25" i="20" s="1"/>
  <c r="H24" i="20"/>
  <c r="I24" i="20" s="1"/>
  <c r="H23" i="20"/>
  <c r="I23" i="20" s="1"/>
  <c r="H22" i="20"/>
  <c r="I22" i="20" s="1"/>
  <c r="H21" i="20"/>
  <c r="I21" i="20" s="1"/>
  <c r="H20" i="20"/>
  <c r="I20" i="20" s="1"/>
  <c r="H19" i="20"/>
  <c r="H30" i="20" l="1"/>
  <c r="I30" i="20" s="1"/>
  <c r="I19" i="20"/>
  <c r="D30" i="19" l="1"/>
  <c r="C30" i="19"/>
  <c r="E30" i="19" s="1"/>
  <c r="E29" i="19"/>
  <c r="F29" i="19" s="1"/>
  <c r="E28" i="19"/>
  <c r="G28" i="19" s="1"/>
  <c r="E27" i="19"/>
  <c r="G27" i="19" s="1"/>
  <c r="E26" i="19"/>
  <c r="G26" i="19" s="1"/>
  <c r="E25" i="19"/>
  <c r="G25" i="19" s="1"/>
  <c r="E24" i="19"/>
  <c r="G24" i="19" s="1"/>
  <c r="E23" i="19"/>
  <c r="G23" i="19" s="1"/>
  <c r="E22" i="19"/>
  <c r="G22" i="19" s="1"/>
  <c r="E21" i="19"/>
  <c r="F21" i="19" s="1"/>
  <c r="E20" i="19"/>
  <c r="G20" i="19" s="1"/>
  <c r="E19" i="19"/>
  <c r="G19" i="19" s="1"/>
  <c r="G29" i="19" l="1"/>
  <c r="H29" i="19"/>
  <c r="I29" i="19" s="1"/>
  <c r="G21" i="19"/>
  <c r="H21" i="19" s="1"/>
  <c r="I21" i="19" s="1"/>
  <c r="F26" i="19"/>
  <c r="H26" i="19" s="1"/>
  <c r="I26" i="19" s="1"/>
  <c r="G30" i="19"/>
  <c r="F30" i="19"/>
  <c r="F23" i="19"/>
  <c r="H23" i="19" s="1"/>
  <c r="I23" i="19" s="1"/>
  <c r="F20" i="19"/>
  <c r="H20" i="19" s="1"/>
  <c r="I20" i="19" s="1"/>
  <c r="F28" i="19"/>
  <c r="H28" i="19" s="1"/>
  <c r="I28" i="19" s="1"/>
  <c r="F25" i="19"/>
  <c r="H25" i="19" s="1"/>
  <c r="I25" i="19" s="1"/>
  <c r="F22" i="19"/>
  <c r="H22" i="19" s="1"/>
  <c r="I22" i="19" s="1"/>
  <c r="F19" i="19"/>
  <c r="H19" i="19" s="1"/>
  <c r="I19" i="19" s="1"/>
  <c r="F27" i="19"/>
  <c r="H27" i="19" s="1"/>
  <c r="I27" i="19" s="1"/>
  <c r="F24" i="19"/>
  <c r="H24" i="19" s="1"/>
  <c r="I24" i="19" s="1"/>
  <c r="H30" i="19" l="1"/>
  <c r="I30" i="19" s="1"/>
  <c r="H28" i="18"/>
  <c r="I28" i="18" s="1"/>
  <c r="H27" i="18"/>
  <c r="I27" i="18" s="1"/>
  <c r="H26" i="18"/>
  <c r="I26" i="18" s="1"/>
  <c r="H25" i="18"/>
  <c r="I25" i="18" s="1"/>
  <c r="H24" i="18"/>
  <c r="I24" i="18" s="1"/>
  <c r="H23" i="18"/>
  <c r="I23" i="18" s="1"/>
  <c r="H22" i="18"/>
  <c r="I22" i="18" s="1"/>
  <c r="H21" i="18"/>
  <c r="I21" i="18" s="1"/>
  <c r="H20" i="18"/>
  <c r="H19" i="18"/>
  <c r="I19" i="18" s="1"/>
  <c r="H30" i="18" l="1"/>
  <c r="I30" i="18" s="1"/>
  <c r="I20" i="18"/>
  <c r="D30" i="16" l="1"/>
  <c r="C30" i="16"/>
  <c r="E30" i="16" s="1"/>
  <c r="E29" i="16"/>
  <c r="G29" i="16" s="1"/>
  <c r="E28" i="16"/>
  <c r="G28" i="16" s="1"/>
  <c r="E27" i="16"/>
  <c r="G27" i="16" s="1"/>
  <c r="E26" i="16"/>
  <c r="G26" i="16" s="1"/>
  <c r="E25" i="16"/>
  <c r="G25" i="16" s="1"/>
  <c r="E24" i="16"/>
  <c r="F24" i="16" s="1"/>
  <c r="E23" i="16"/>
  <c r="G23" i="16" s="1"/>
  <c r="E22" i="16"/>
  <c r="G22" i="16" s="1"/>
  <c r="G21" i="16"/>
  <c r="F21" i="16"/>
  <c r="I21" i="16" s="1"/>
  <c r="E21" i="16"/>
  <c r="E20" i="16"/>
  <c r="G20" i="16" s="1"/>
  <c r="E19" i="16"/>
  <c r="G19" i="16" s="1"/>
  <c r="G24" i="16" l="1"/>
  <c r="F29" i="16"/>
  <c r="I29" i="16" s="1"/>
  <c r="I24" i="16"/>
  <c r="H24" i="16"/>
  <c r="F30" i="16"/>
  <c r="G30" i="16"/>
  <c r="F26" i="16"/>
  <c r="H21" i="16"/>
  <c r="F23" i="16"/>
  <c r="H29" i="16"/>
  <c r="F20" i="16"/>
  <c r="F28" i="16"/>
  <c r="F25" i="16"/>
  <c r="F22" i="16"/>
  <c r="F19" i="16"/>
  <c r="F27" i="16"/>
  <c r="I23" i="16" l="1"/>
  <c r="H23" i="16"/>
  <c r="I27" i="16"/>
  <c r="H27" i="16"/>
  <c r="I19" i="16"/>
  <c r="H19" i="16"/>
  <c r="I26" i="16"/>
  <c r="H26" i="16"/>
  <c r="H22" i="16"/>
  <c r="I22" i="16"/>
  <c r="I25" i="16"/>
  <c r="H25" i="16"/>
  <c r="I30" i="16"/>
  <c r="H30" i="16"/>
  <c r="I28" i="16"/>
  <c r="H28" i="16"/>
  <c r="I20" i="16"/>
  <c r="H20" i="16"/>
  <c r="D30" i="15" l="1"/>
  <c r="C30" i="15"/>
  <c r="E30" i="15" s="1"/>
  <c r="E29" i="15"/>
  <c r="G29" i="15" s="1"/>
  <c r="E28" i="15"/>
  <c r="G28" i="15" s="1"/>
  <c r="E27" i="15"/>
  <c r="G27" i="15" s="1"/>
  <c r="E26" i="15"/>
  <c r="G26" i="15" s="1"/>
  <c r="E25" i="15"/>
  <c r="G25" i="15" s="1"/>
  <c r="E24" i="15"/>
  <c r="F24" i="15" s="1"/>
  <c r="E23" i="15"/>
  <c r="G23" i="15" s="1"/>
  <c r="E22" i="15"/>
  <c r="G22" i="15" s="1"/>
  <c r="G21" i="15"/>
  <c r="F21" i="15"/>
  <c r="I21" i="15" s="1"/>
  <c r="E21" i="15"/>
  <c r="E20" i="15"/>
  <c r="G20" i="15" s="1"/>
  <c r="G24" i="15" l="1"/>
  <c r="F29" i="15"/>
  <c r="I29" i="15" s="1"/>
  <c r="F30" i="15"/>
  <c r="G30" i="15"/>
  <c r="I24" i="15"/>
  <c r="H24" i="15"/>
  <c r="F26" i="15"/>
  <c r="H21" i="15"/>
  <c r="F23" i="15"/>
  <c r="H29" i="15"/>
  <c r="F20" i="15"/>
  <c r="F28" i="15"/>
  <c r="F25" i="15"/>
  <c r="F22" i="15"/>
  <c r="F27" i="15"/>
  <c r="I20" i="15" l="1"/>
  <c r="H20" i="15"/>
  <c r="I30" i="15"/>
  <c r="H30" i="15"/>
  <c r="I23" i="15"/>
  <c r="H23" i="15"/>
  <c r="I27" i="15"/>
  <c r="H27" i="15"/>
  <c r="I26" i="15"/>
  <c r="H26" i="15"/>
  <c r="H22" i="15"/>
  <c r="I22" i="15"/>
  <c r="I28" i="15"/>
  <c r="H28" i="15"/>
  <c r="I25" i="15"/>
  <c r="H25" i="15"/>
  <c r="D30" i="14" l="1"/>
  <c r="C30" i="14"/>
  <c r="E30" i="14" s="1"/>
  <c r="E19" i="14"/>
  <c r="F19" i="14" s="1"/>
  <c r="G19" i="14" l="1"/>
  <c r="G30" i="14"/>
  <c r="F30" i="14"/>
  <c r="I19" i="14"/>
  <c r="H19" i="14"/>
  <c r="I30" i="14" l="1"/>
  <c r="H30" i="14"/>
  <c r="H29" i="13" l="1"/>
  <c r="I29" i="13" s="1"/>
  <c r="H28" i="13"/>
  <c r="I28" i="13" s="1"/>
  <c r="H27" i="13"/>
  <c r="I27" i="13" s="1"/>
  <c r="H26" i="13"/>
  <c r="I26" i="13" s="1"/>
  <c r="H25" i="13"/>
  <c r="I25" i="13" s="1"/>
  <c r="H24" i="13"/>
  <c r="I24" i="13" s="1"/>
  <c r="H23" i="13"/>
  <c r="I23" i="13" s="1"/>
  <c r="H22" i="13"/>
  <c r="I22" i="13" s="1"/>
  <c r="H21" i="13"/>
  <c r="I21" i="13" s="1"/>
  <c r="H20" i="13"/>
  <c r="I20" i="13" s="1"/>
  <c r="H19" i="13"/>
  <c r="H30" i="13" s="1"/>
  <c r="I30" i="13" s="1"/>
  <c r="I19" i="13" l="1"/>
  <c r="D30" i="12" l="1"/>
  <c r="C30" i="12"/>
  <c r="E30" i="12" s="1"/>
  <c r="E29" i="12"/>
  <c r="F29" i="12" s="1"/>
  <c r="G28" i="12"/>
  <c r="F28" i="12"/>
  <c r="E28" i="12"/>
  <c r="E27" i="12"/>
  <c r="G27" i="12" s="1"/>
  <c r="E26" i="12"/>
  <c r="F26" i="12" s="1"/>
  <c r="E25" i="12"/>
  <c r="G25" i="12" s="1"/>
  <c r="E24" i="12"/>
  <c r="G24" i="12" s="1"/>
  <c r="E23" i="12"/>
  <c r="F23" i="12" s="1"/>
  <c r="E22" i="12"/>
  <c r="G22" i="12" s="1"/>
  <c r="G21" i="12"/>
  <c r="E21" i="12"/>
  <c r="F21" i="12" s="1"/>
  <c r="E20" i="12"/>
  <c r="G20" i="12" s="1"/>
  <c r="E19" i="12"/>
  <c r="G19" i="12" s="1"/>
  <c r="H28" i="12" l="1"/>
  <c r="I28" i="12" s="1"/>
  <c r="H23" i="12"/>
  <c r="I23" i="12" s="1"/>
  <c r="G26" i="12"/>
  <c r="H26" i="12" s="1"/>
  <c r="I26" i="12" s="1"/>
  <c r="H29" i="12"/>
  <c r="I29" i="12" s="1"/>
  <c r="F20" i="12"/>
  <c r="H20" i="12" s="1"/>
  <c r="I20" i="12" s="1"/>
  <c r="G23" i="12"/>
  <c r="G29" i="12"/>
  <c r="H21" i="12"/>
  <c r="I21" i="12" s="1"/>
  <c r="G30" i="12"/>
  <c r="F30" i="12"/>
  <c r="F25" i="12"/>
  <c r="H25" i="12" s="1"/>
  <c r="I25" i="12" s="1"/>
  <c r="F22" i="12"/>
  <c r="H22" i="12" s="1"/>
  <c r="I22" i="12" s="1"/>
  <c r="F19" i="12"/>
  <c r="H19" i="12" s="1"/>
  <c r="I19" i="12" s="1"/>
  <c r="F27" i="12"/>
  <c r="H27" i="12" s="1"/>
  <c r="I27" i="12" s="1"/>
  <c r="F24" i="12"/>
  <c r="H24" i="12" s="1"/>
  <c r="I24" i="12" s="1"/>
  <c r="H30" i="12" l="1"/>
  <c r="I30" i="12" s="1"/>
  <c r="D30" i="11" l="1"/>
  <c r="C30" i="11"/>
  <c r="E30" i="11" s="1"/>
  <c r="E29" i="11"/>
  <c r="F29" i="11" s="1"/>
  <c r="E28" i="11"/>
  <c r="G28" i="11" s="1"/>
  <c r="E27" i="11"/>
  <c r="G27" i="11" s="1"/>
  <c r="E26" i="11"/>
  <c r="G26" i="11" s="1"/>
  <c r="E25" i="11"/>
  <c r="G25" i="11" s="1"/>
  <c r="E24" i="11"/>
  <c r="G24" i="11" s="1"/>
  <c r="E23" i="11"/>
  <c r="G23" i="11" s="1"/>
  <c r="E22" i="11"/>
  <c r="G22" i="11" s="1"/>
  <c r="E21" i="11"/>
  <c r="F21" i="11" s="1"/>
  <c r="E20" i="11"/>
  <c r="F20" i="11" s="1"/>
  <c r="E19" i="11"/>
  <c r="G19" i="11" s="1"/>
  <c r="G29" i="11" l="1"/>
  <c r="H29" i="11"/>
  <c r="I29" i="11" s="1"/>
  <c r="G21" i="11"/>
  <c r="F26" i="11"/>
  <c r="H26" i="11" s="1"/>
  <c r="I26" i="11" s="1"/>
  <c r="H21" i="11"/>
  <c r="I21" i="11" s="1"/>
  <c r="H20" i="11"/>
  <c r="I20" i="11" s="1"/>
  <c r="G30" i="11"/>
  <c r="F30" i="11"/>
  <c r="G20" i="11"/>
  <c r="F27" i="11"/>
  <c r="H27" i="11" s="1"/>
  <c r="I27" i="11" s="1"/>
  <c r="F23" i="11"/>
  <c r="H23" i="11" s="1"/>
  <c r="I23" i="11" s="1"/>
  <c r="F22" i="11"/>
  <c r="H22" i="11" s="1"/>
  <c r="I22" i="11" s="1"/>
  <c r="F19" i="11"/>
  <c r="H19" i="11" s="1"/>
  <c r="I19" i="11" s="1"/>
  <c r="F24" i="11"/>
  <c r="H24" i="11" s="1"/>
  <c r="I24" i="11" s="1"/>
  <c r="F28" i="11"/>
  <c r="H28" i="11" s="1"/>
  <c r="I28" i="11" s="1"/>
  <c r="F25" i="11"/>
  <c r="H25" i="11" s="1"/>
  <c r="I25" i="11" s="1"/>
  <c r="H30" i="11" l="1"/>
  <c r="I30" i="11" s="1"/>
  <c r="H29" i="10" l="1"/>
  <c r="I29" i="10" s="1"/>
  <c r="H28" i="10"/>
  <c r="I28" i="10" s="1"/>
  <c r="H27" i="10"/>
  <c r="I27" i="10" s="1"/>
  <c r="H26" i="10"/>
  <c r="I26" i="10" s="1"/>
  <c r="H25" i="10"/>
  <c r="I25" i="10" s="1"/>
  <c r="H24" i="10"/>
  <c r="I24" i="10" s="1"/>
  <c r="H23" i="10"/>
  <c r="I23" i="10" s="1"/>
  <c r="H22" i="10"/>
  <c r="I22" i="10" s="1"/>
  <c r="H21" i="10"/>
  <c r="H20" i="10"/>
  <c r="I20" i="10" s="1"/>
  <c r="H19" i="10"/>
  <c r="I19" i="10" s="1"/>
  <c r="H30" i="10" l="1"/>
  <c r="I30" i="10" s="1"/>
  <c r="I21" i="10"/>
  <c r="H29" i="9" l="1"/>
  <c r="I29" i="9" s="1"/>
  <c r="H28" i="9"/>
  <c r="I28" i="9" s="1"/>
  <c r="H27" i="9"/>
  <c r="I27" i="9" s="1"/>
  <c r="H26" i="9"/>
  <c r="I26" i="9" s="1"/>
  <c r="H25" i="9"/>
  <c r="I25" i="9" s="1"/>
  <c r="H24" i="9"/>
  <c r="I24" i="9" s="1"/>
  <c r="H23" i="9"/>
  <c r="I23" i="9" s="1"/>
  <c r="H22" i="9"/>
  <c r="I22" i="9" s="1"/>
  <c r="H21" i="9"/>
  <c r="I21" i="9" s="1"/>
  <c r="H20" i="9"/>
  <c r="H19" i="9"/>
  <c r="I19" i="9" s="1"/>
  <c r="H30" i="9" l="1"/>
  <c r="I30" i="9" s="1"/>
  <c r="I20" i="9"/>
  <c r="D30" i="8"/>
  <c r="C30" i="8"/>
  <c r="E30" i="8" s="1"/>
  <c r="E29" i="8"/>
  <c r="G29" i="8" s="1"/>
  <c r="G28" i="8"/>
  <c r="F28" i="8"/>
  <c r="H28" i="8" s="1"/>
  <c r="I28" i="8" s="1"/>
  <c r="E28" i="8"/>
  <c r="E27" i="8"/>
  <c r="F27" i="8" s="1"/>
  <c r="E26" i="8"/>
  <c r="F26" i="8" s="1"/>
  <c r="E25" i="8"/>
  <c r="G25" i="8" s="1"/>
  <c r="E24" i="8"/>
  <c r="F24" i="8" s="1"/>
  <c r="E23" i="8"/>
  <c r="F23" i="8" s="1"/>
  <c r="E22" i="8"/>
  <c r="F22" i="8" s="1"/>
  <c r="E21" i="8"/>
  <c r="G21" i="8" s="1"/>
  <c r="E20" i="8"/>
  <c r="G20" i="8" s="1"/>
  <c r="E19" i="8"/>
  <c r="G19" i="8" s="1"/>
  <c r="F25" i="8" l="1"/>
  <c r="H25" i="8" s="1"/>
  <c r="I25" i="8" s="1"/>
  <c r="F20" i="8"/>
  <c r="H20" i="8" s="1"/>
  <c r="I20" i="8" s="1"/>
  <c r="G23" i="8"/>
  <c r="H23" i="8" s="1"/>
  <c r="I23" i="8" s="1"/>
  <c r="G26" i="8"/>
  <c r="H26" i="8" s="1"/>
  <c r="I26" i="8" s="1"/>
  <c r="G30" i="8"/>
  <c r="F30" i="8"/>
  <c r="H30" i="8" s="1"/>
  <c r="I30" i="8" s="1"/>
  <c r="G22" i="8"/>
  <c r="H22" i="8" s="1"/>
  <c r="I22" i="8" s="1"/>
  <c r="G27" i="8"/>
  <c r="H27" i="8" s="1"/>
  <c r="I27" i="8" s="1"/>
  <c r="F21" i="8"/>
  <c r="H21" i="8" s="1"/>
  <c r="I21" i="8" s="1"/>
  <c r="G24" i="8"/>
  <c r="H24" i="8" s="1"/>
  <c r="I24" i="8" s="1"/>
  <c r="F29" i="8"/>
  <c r="H29" i="8" s="1"/>
  <c r="I29" i="8" s="1"/>
  <c r="F19" i="8"/>
  <c r="H19" i="8" s="1"/>
  <c r="I19" i="8" s="1"/>
  <c r="H29" i="7" l="1"/>
  <c r="I29" i="7" s="1"/>
  <c r="H28" i="7"/>
  <c r="I28" i="7" s="1"/>
  <c r="H27" i="7"/>
  <c r="I27" i="7" s="1"/>
  <c r="H26" i="7"/>
  <c r="I26" i="7" s="1"/>
  <c r="H25" i="7"/>
  <c r="I25" i="7" s="1"/>
  <c r="H24" i="7"/>
  <c r="I24" i="7" s="1"/>
  <c r="H23" i="7"/>
  <c r="I23" i="7" s="1"/>
  <c r="H22" i="7"/>
  <c r="I22" i="7" s="1"/>
  <c r="H21" i="7"/>
  <c r="I21" i="7" s="1"/>
  <c r="H20" i="7"/>
  <c r="H19" i="7"/>
  <c r="I19" i="7" s="1"/>
  <c r="H30" i="7" l="1"/>
  <c r="I30" i="7" s="1"/>
  <c r="I20" i="7"/>
  <c r="G30" i="6" l="1"/>
  <c r="F30" i="6"/>
  <c r="H30" i="6" s="1"/>
  <c r="I30" i="6" s="1"/>
  <c r="G29" i="6"/>
  <c r="F29" i="6"/>
  <c r="H29" i="6" s="1"/>
  <c r="I29" i="6" s="1"/>
  <c r="G28" i="6"/>
  <c r="F28" i="6"/>
  <c r="H28" i="6" s="1"/>
  <c r="I28" i="6" s="1"/>
  <c r="G27" i="6"/>
  <c r="F27" i="6"/>
  <c r="H27" i="6" s="1"/>
  <c r="I27" i="6" s="1"/>
  <c r="G26" i="6"/>
  <c r="F26" i="6"/>
  <c r="H26" i="6" s="1"/>
  <c r="I26" i="6" s="1"/>
  <c r="G25" i="6"/>
  <c r="F25" i="6"/>
  <c r="H25" i="6" s="1"/>
  <c r="I25" i="6" s="1"/>
  <c r="G24" i="6"/>
  <c r="F24" i="6"/>
  <c r="H24" i="6" s="1"/>
  <c r="I24" i="6" s="1"/>
  <c r="G23" i="6"/>
  <c r="F23" i="6"/>
  <c r="H23" i="6" s="1"/>
  <c r="I23" i="6" s="1"/>
  <c r="G22" i="6"/>
  <c r="F22" i="6"/>
  <c r="H22" i="6" s="1"/>
  <c r="I22" i="6" s="1"/>
  <c r="G21" i="6"/>
  <c r="F21" i="6"/>
  <c r="H21" i="6" s="1"/>
  <c r="I21" i="6" s="1"/>
  <c r="G20" i="6"/>
  <c r="F20" i="6"/>
  <c r="H20" i="6" s="1"/>
  <c r="I20" i="6" s="1"/>
  <c r="G19" i="6"/>
  <c r="F19" i="6"/>
  <c r="H19" i="6" s="1"/>
  <c r="I19" i="6" s="1"/>
  <c r="I13" i="6"/>
  <c r="I12" i="6"/>
  <c r="D30" i="39" l="1"/>
  <c r="C30" i="39"/>
  <c r="E29" i="39"/>
  <c r="G29" i="39" s="1"/>
  <c r="E28" i="39"/>
  <c r="G28" i="39" s="1"/>
  <c r="E27" i="39"/>
  <c r="G27" i="39" s="1"/>
  <c r="E26" i="39"/>
  <c r="G26" i="39" s="1"/>
  <c r="E25" i="39"/>
  <c r="F25" i="39" s="1"/>
  <c r="E24" i="39"/>
  <c r="G24" i="39" s="1"/>
  <c r="E23" i="39"/>
  <c r="G23" i="39" s="1"/>
  <c r="G22" i="39"/>
  <c r="F22" i="39"/>
  <c r="H22" i="39" s="1"/>
  <c r="I22" i="39" s="1"/>
  <c r="E22" i="39"/>
  <c r="E21" i="39"/>
  <c r="G21" i="39" s="1"/>
  <c r="E20" i="39"/>
  <c r="G20" i="39" s="1"/>
  <c r="E19" i="39"/>
  <c r="G19" i="39" s="1"/>
  <c r="G25" i="39" l="1"/>
  <c r="H25" i="39" s="1"/>
  <c r="I25" i="39" s="1"/>
  <c r="E30" i="39"/>
  <c r="G30" i="39"/>
  <c r="F30" i="39"/>
  <c r="H30" i="39" s="1"/>
  <c r="I30" i="39" s="1"/>
  <c r="F19" i="39"/>
  <c r="H19" i="39" s="1"/>
  <c r="I19" i="39" s="1"/>
  <c r="F27" i="39"/>
  <c r="H27" i="39" s="1"/>
  <c r="I27" i="39" s="1"/>
  <c r="F24" i="39"/>
  <c r="H24" i="39" s="1"/>
  <c r="I24" i="39" s="1"/>
  <c r="F21" i="39"/>
  <c r="H21" i="39" s="1"/>
  <c r="I21" i="39" s="1"/>
  <c r="F29" i="39"/>
  <c r="H29" i="39" s="1"/>
  <c r="I29" i="39" s="1"/>
  <c r="F26" i="39"/>
  <c r="H26" i="39" s="1"/>
  <c r="I26" i="39" s="1"/>
  <c r="F23" i="39"/>
  <c r="H23" i="39" s="1"/>
  <c r="I23" i="39" s="1"/>
  <c r="F20" i="39"/>
  <c r="H20" i="39" s="1"/>
  <c r="I20" i="39" s="1"/>
  <c r="F28" i="39"/>
  <c r="H28" i="39" s="1"/>
  <c r="I28" i="39" s="1"/>
  <c r="D30" i="31" l="1"/>
  <c r="C30" i="31"/>
  <c r="E29" i="31"/>
  <c r="G29" i="31" s="1"/>
  <c r="E28" i="31"/>
  <c r="G28" i="31" s="1"/>
  <c r="E27" i="31"/>
  <c r="G27" i="31" s="1"/>
  <c r="E26" i="31"/>
  <c r="G26" i="31" s="1"/>
  <c r="E25" i="31"/>
  <c r="F25" i="31" s="1"/>
  <c r="E24" i="31"/>
  <c r="G24" i="31" s="1"/>
  <c r="E23" i="31"/>
  <c r="G23" i="31" s="1"/>
  <c r="G22" i="31"/>
  <c r="F22" i="31"/>
  <c r="E22" i="31"/>
  <c r="E21" i="31"/>
  <c r="G21" i="31" s="1"/>
  <c r="E20" i="31"/>
  <c r="G20" i="31" s="1"/>
  <c r="E19" i="31"/>
  <c r="F19" i="31" s="1"/>
  <c r="D30" i="4"/>
  <c r="E30" i="4" s="1"/>
  <c r="C30" i="4"/>
  <c r="F29" i="4"/>
  <c r="E29" i="4"/>
  <c r="G29" i="4" s="1"/>
  <c r="E28" i="4"/>
  <c r="G28" i="4" s="1"/>
  <c r="F27" i="4"/>
  <c r="E27" i="4"/>
  <c r="G27" i="4" s="1"/>
  <c r="E26" i="4"/>
  <c r="F26" i="4" s="1"/>
  <c r="G25" i="4"/>
  <c r="E25" i="4"/>
  <c r="F25" i="4" s="1"/>
  <c r="H25" i="4" s="1"/>
  <c r="I25" i="4" s="1"/>
  <c r="G24" i="4"/>
  <c r="E24" i="4"/>
  <c r="F24" i="4" s="1"/>
  <c r="E23" i="4"/>
  <c r="G23" i="4" s="1"/>
  <c r="E22" i="4"/>
  <c r="G22" i="4" s="1"/>
  <c r="E21" i="4"/>
  <c r="G21" i="4" s="1"/>
  <c r="E20" i="4"/>
  <c r="F20" i="4" s="1"/>
  <c r="E19" i="4"/>
  <c r="G19" i="4" s="1"/>
  <c r="F30" i="4" l="1"/>
  <c r="G30" i="4"/>
  <c r="H22" i="31"/>
  <c r="I22" i="31" s="1"/>
  <c r="F21" i="4"/>
  <c r="H21" i="4" s="1"/>
  <c r="I21" i="4" s="1"/>
  <c r="H29" i="4"/>
  <c r="I29" i="4" s="1"/>
  <c r="H20" i="4"/>
  <c r="I20" i="4" s="1"/>
  <c r="G20" i="4"/>
  <c r="H24" i="4"/>
  <c r="I24" i="4" s="1"/>
  <c r="G25" i="31"/>
  <c r="H25" i="31" s="1"/>
  <c r="I25" i="31" s="1"/>
  <c r="E30" i="31"/>
  <c r="F30" i="31" s="1"/>
  <c r="F27" i="31"/>
  <c r="H27" i="31" s="1"/>
  <c r="I27" i="31" s="1"/>
  <c r="G19" i="31"/>
  <c r="H19" i="31" s="1"/>
  <c r="I19" i="31" s="1"/>
  <c r="F24" i="31"/>
  <c r="H24" i="31" s="1"/>
  <c r="I24" i="31" s="1"/>
  <c r="F21" i="31"/>
  <c r="H21" i="31" s="1"/>
  <c r="I21" i="31" s="1"/>
  <c r="F29" i="31"/>
  <c r="H29" i="31" s="1"/>
  <c r="I29" i="31" s="1"/>
  <c r="F26" i="31"/>
  <c r="H26" i="31" s="1"/>
  <c r="I26" i="31" s="1"/>
  <c r="F23" i="31"/>
  <c r="H23" i="31" s="1"/>
  <c r="I23" i="31" s="1"/>
  <c r="F20" i="31"/>
  <c r="H20" i="31" s="1"/>
  <c r="I20" i="31" s="1"/>
  <c r="F28" i="31"/>
  <c r="H28" i="31" s="1"/>
  <c r="I28" i="31" s="1"/>
  <c r="H27" i="4"/>
  <c r="I27" i="4" s="1"/>
  <c r="F23" i="4"/>
  <c r="H23" i="4" s="1"/>
  <c r="I23" i="4" s="1"/>
  <c r="G26" i="4"/>
  <c r="H26" i="4" s="1"/>
  <c r="I26" i="4" s="1"/>
  <c r="F28" i="4"/>
  <c r="H28" i="4" s="1"/>
  <c r="I28" i="4" s="1"/>
  <c r="F22" i="4"/>
  <c r="H22" i="4" s="1"/>
  <c r="I22" i="4" s="1"/>
  <c r="F19" i="4"/>
  <c r="H19" i="4" s="1"/>
  <c r="I19" i="4" s="1"/>
  <c r="G30" i="31" l="1"/>
  <c r="H30" i="31" s="1"/>
  <c r="I30" i="31" s="1"/>
  <c r="H30" i="4"/>
  <c r="I30" i="4" s="1"/>
  <c r="C20" i="3"/>
  <c r="B20" i="3" l="1"/>
  <c r="B21" i="3"/>
  <c r="B44" i="3"/>
  <c r="B43" i="3"/>
  <c r="B42" i="3"/>
  <c r="B41" i="3"/>
  <c r="B40" i="3"/>
  <c r="B39" i="3"/>
  <c r="B38" i="3"/>
  <c r="B37" i="3"/>
  <c r="B36" i="3"/>
  <c r="B34" i="3"/>
  <c r="C44" i="3" l="1"/>
  <c r="C43" i="3"/>
  <c r="C42" i="3"/>
  <c r="C41" i="3"/>
  <c r="C40" i="3"/>
  <c r="C39" i="3"/>
  <c r="C38" i="3"/>
  <c r="C37" i="3"/>
  <c r="C36" i="3"/>
  <c r="C34" i="3"/>
  <c r="C35" i="3"/>
  <c r="C30" i="3" l="1"/>
  <c r="B30" i="3"/>
  <c r="B2" i="28" l="1"/>
  <c r="B2" i="22"/>
  <c r="B35" i="3" l="1"/>
  <c r="C29" i="3"/>
  <c r="C28" i="3"/>
  <c r="C27" i="3"/>
  <c r="C26" i="3"/>
  <c r="C25" i="3"/>
  <c r="C24" i="3"/>
  <c r="C23" i="3"/>
  <c r="C22" i="3"/>
  <c r="C21" i="3"/>
  <c r="B29" i="3"/>
  <c r="B28" i="3"/>
  <c r="B27" i="3"/>
  <c r="B26" i="3"/>
  <c r="B25" i="3"/>
  <c r="B24" i="3"/>
  <c r="B23" i="3"/>
  <c r="B22" i="3"/>
  <c r="B2" i="41" l="1"/>
  <c r="D25" i="3" l="1"/>
  <c r="D23" i="3"/>
  <c r="D29" i="3"/>
  <c r="D24" i="3"/>
  <c r="D22" i="3"/>
  <c r="D28" i="3" l="1"/>
  <c r="D26" i="3"/>
  <c r="D27" i="3"/>
  <c r="B2" i="39"/>
  <c r="B2" i="38" l="1"/>
  <c r="C6" i="3" l="1"/>
  <c r="B2" i="37" l="1"/>
  <c r="B2" i="36" l="1"/>
  <c r="B2" i="35" l="1"/>
  <c r="B2" i="34" l="1"/>
  <c r="B2" i="33" l="1"/>
  <c r="B2" i="32" l="1"/>
  <c r="B2" i="31" l="1"/>
  <c r="B2" i="30" l="1"/>
  <c r="B2" i="29" l="1"/>
  <c r="B2" i="27" l="1"/>
  <c r="B2" i="26" l="1"/>
  <c r="B2" i="24" l="1"/>
  <c r="B2" i="23" l="1"/>
  <c r="B2" i="21" l="1"/>
  <c r="B2" i="20" l="1"/>
  <c r="B2" i="19" l="1"/>
  <c r="B2" i="18" l="1"/>
  <c r="B2" i="16" l="1"/>
  <c r="B2" i="15" l="1"/>
  <c r="B2" i="14" l="1"/>
  <c r="B2" i="13" l="1"/>
  <c r="B2" i="12" l="1"/>
  <c r="B2" i="11" l="1"/>
  <c r="B2" i="10" l="1"/>
  <c r="B2" i="9" l="1"/>
  <c r="B2" i="8" l="1"/>
  <c r="B2" i="7" l="1"/>
  <c r="B2" i="6" l="1"/>
  <c r="B2" i="4" l="1"/>
  <c r="C31" i="3" l="1"/>
  <c r="B31" i="3"/>
  <c r="B11" i="3" l="1"/>
  <c r="B10" i="3"/>
  <c r="B15" i="3"/>
  <c r="B14" i="3"/>
  <c r="B13" i="3"/>
  <c r="B12" i="3"/>
  <c r="B9" i="3"/>
  <c r="B8" i="3"/>
  <c r="B7" i="3"/>
  <c r="B16" i="3"/>
  <c r="B6" i="3" l="1"/>
  <c r="D30" i="3" l="1"/>
  <c r="C11" i="3"/>
  <c r="D11" i="3" s="1"/>
  <c r="D42" i="3"/>
  <c r="D34" i="3"/>
  <c r="C10" i="3"/>
  <c r="D10" i="3" s="1"/>
  <c r="C7" i="3"/>
  <c r="C14" i="3"/>
  <c r="D14" i="3" s="1"/>
  <c r="D21" i="3"/>
  <c r="D37" i="3"/>
  <c r="C16" i="3"/>
  <c r="D16" i="3" s="1"/>
  <c r="C9" i="3"/>
  <c r="D9" i="3" s="1"/>
  <c r="D44" i="3"/>
  <c r="C12" i="3"/>
  <c r="D6" i="3"/>
  <c r="C13" i="3"/>
  <c r="D13" i="3" s="1"/>
  <c r="C15" i="3"/>
  <c r="C8" i="3"/>
  <c r="D8" i="3" s="1"/>
  <c r="D40" i="3"/>
  <c r="D43" i="3"/>
  <c r="D35" i="3"/>
  <c r="D39" i="3"/>
  <c r="D36" i="3"/>
  <c r="C45" i="3"/>
  <c r="D38" i="3"/>
  <c r="B45" i="3"/>
  <c r="D20" i="3"/>
  <c r="D41" i="3"/>
  <c r="D45" i="3" l="1"/>
  <c r="D12" i="3"/>
  <c r="D15" i="3"/>
  <c r="D7" i="3"/>
  <c r="B17" i="3"/>
  <c r="C17" i="3"/>
  <c r="D31" i="3"/>
  <c r="D17" i="3" l="1"/>
</calcChain>
</file>

<file path=xl/sharedStrings.xml><?xml version="1.0" encoding="utf-8"?>
<sst xmlns="http://schemas.openxmlformats.org/spreadsheetml/2006/main" count="2202" uniqueCount="349">
  <si>
    <t>บางคล้า</t>
  </si>
  <si>
    <t>บางน้ำเปรี้ยว</t>
  </si>
  <si>
    <t>บางปะกง</t>
  </si>
  <si>
    <t>บ้านโพธิ์</t>
  </si>
  <si>
    <t>พนมสารคาม</t>
  </si>
  <si>
    <t>ราชสาส์น</t>
  </si>
  <si>
    <t>แปลงยาว</t>
  </si>
  <si>
    <t>ท่าตะเกียบ</t>
  </si>
  <si>
    <t>คลองเขื่อน</t>
  </si>
  <si>
    <t>รวม</t>
  </si>
  <si>
    <t>เมืองฉะเชิงเทรา</t>
  </si>
  <si>
    <t>คะแนนที่ได้</t>
  </si>
  <si>
    <t>รอบที่</t>
  </si>
  <si>
    <t>ปี</t>
  </si>
  <si>
    <t>สนามชัยเขต</t>
  </si>
  <si>
    <t>ร้อยละ</t>
  </si>
  <si>
    <t>คะแนนเต็ม</t>
  </si>
  <si>
    <t>อันดับ</t>
  </si>
  <si>
    <t>สาธารณสุขอำเภอ</t>
  </si>
  <si>
    <t>ผู้อำนวยการโรงพยาบาล</t>
  </si>
  <si>
    <t>เครือข่ายสุขภาพอำเภอ</t>
  </si>
  <si>
    <t xml:space="preserve"> -</t>
  </si>
  <si>
    <t>วันที่ประเมิน</t>
  </si>
  <si>
    <t>รพ.พุทธโสธร</t>
  </si>
  <si>
    <t>รพ.บางคล้า</t>
  </si>
  <si>
    <t>รพ.บางน้ำเปรี้ยว</t>
  </si>
  <si>
    <t>รพ.บางปะกง</t>
  </si>
  <si>
    <t>รพ.บ้านโพธิ์</t>
  </si>
  <si>
    <t>รพ.พนมสารคาม</t>
  </si>
  <si>
    <t>รพ.ราชสาส์น</t>
  </si>
  <si>
    <t>รพ.สนามชัยเขต</t>
  </si>
  <si>
    <t>รพ.แปลงยาว</t>
  </si>
  <si>
    <t>รพ.ท่าตะเกียบ</t>
  </si>
  <si>
    <t>รพ.คลองเขื่อน</t>
  </si>
  <si>
    <t>(ระบุ)</t>
  </si>
  <si>
    <t>ข้อมูลเพิ่มเติม</t>
  </si>
  <si>
    <t>แหล่งข้อมูล</t>
  </si>
  <si>
    <t>(น้ำหนัก*ระดับ)</t>
  </si>
  <si>
    <t xml:space="preserve"> (1.00-5.00)</t>
  </si>
  <si>
    <t>(0.00-0.99)</t>
  </si>
  <si>
    <t xml:space="preserve"> (1-5)</t>
  </si>
  <si>
    <t xml:space="preserve"> (A/B*100)</t>
  </si>
  <si>
    <t xml:space="preserve"> (B)</t>
  </si>
  <si>
    <t xml:space="preserve"> (A)</t>
  </si>
  <si>
    <t>ระดับคะแนน</t>
  </si>
  <si>
    <t>ค่าต่อเนื่อง</t>
  </si>
  <si>
    <t>ระดับ</t>
  </si>
  <si>
    <t>ผลงาน</t>
  </si>
  <si>
    <t xml:space="preserve">ตัวหาร </t>
  </si>
  <si>
    <t>ตัวตั้ง</t>
  </si>
  <si>
    <t>ผลการประเมิน</t>
  </si>
  <si>
    <t>ระดับ 5 =</t>
  </si>
  <si>
    <t>ระดับ 4 =</t>
  </si>
  <si>
    <t>ระดับ 3 =</t>
  </si>
  <si>
    <t>ระดับ 2 =</t>
  </si>
  <si>
    <t>ระดับ 1 =</t>
  </si>
  <si>
    <t>เกณฑ์การประเมิน</t>
  </si>
  <si>
    <t>เกณฑ์เป้าหมาย</t>
  </si>
  <si>
    <t>น้ำหนัก</t>
  </si>
  <si>
    <t>เชิงปริมาณ</t>
  </si>
  <si>
    <t>ประเภทข้อมูล</t>
  </si>
  <si>
    <t xml:space="preserve">PA (ระบุชื่อตัวชี้วัด) : ๑. ร้อยละของเด็กอายุ 0-5 ปี มีพัฒนาการสมวัย (ร้อยละ 85) </t>
  </si>
  <si>
    <t>ตัวชี้วัด</t>
  </si>
  <si>
    <t>ส่งเสริมสุขภาพ</t>
  </si>
  <si>
    <t>กลุ่มงาน</t>
  </si>
  <si>
    <t>นางพุทธรักษ์ ภิรมย์ไชย</t>
  </si>
  <si>
    <t>ผู้ประเมิน</t>
  </si>
  <si>
    <t>รอบการประเมิน</t>
  </si>
  <si>
    <t xml:space="preserve">นางรัตนา  จันทร  </t>
  </si>
  <si>
    <t xml:space="preserve">กลุ่มงานทันตสาธารณสุข  </t>
  </si>
  <si>
    <t>นางพรพรรณ  เกิดแก้ว</t>
  </si>
  <si>
    <t>กลุ่มงานส่งเสริมสุขภาพ</t>
  </si>
  <si>
    <t>PA 3 : อัตราการคลอดมีชีพในหญิงอายุ 15-19 ปี (ไม่เกิน 40 ต่อพัน)</t>
  </si>
  <si>
    <t>ประเภท KPI</t>
  </si>
  <si>
    <t>เชิงคุณภาพ</t>
  </si>
  <si>
    <t>ระดับ 5</t>
  </si>
  <si>
    <t>สำเร็จขั้นตอนที่ 1</t>
  </si>
  <si>
    <t>สำเร็จขั้นตอนที่ 1-2</t>
  </si>
  <si>
    <t>สำเร็จขั้นตอนที่ 1-3</t>
  </si>
  <si>
    <t>สำเร็จขั้นตอนที่ 1-4</t>
  </si>
  <si>
    <t>สำเร็จขั้นตอนที่ 1-5</t>
  </si>
  <si>
    <t>ผลการดำเนินงาน</t>
  </si>
  <si>
    <t>ค่าบวกเพิ่ม</t>
  </si>
  <si>
    <t>(ระดับความสำเร็จ-ขั้นตอน)</t>
  </si>
  <si>
    <t>หมายเหตุ</t>
  </si>
  <si>
    <t>ขั้นตอนที่ 1</t>
  </si>
  <si>
    <t>ขั้นตอนที่ 2</t>
  </si>
  <si>
    <t>ขั้นตอนที่ 3</t>
  </si>
  <si>
    <t>ขั้นตอนที่ 4</t>
  </si>
  <si>
    <t>ขั้นตอนที่ 5</t>
  </si>
  <si>
    <t xml:space="preserve">นางพิชิดา    ตัญญบุตร  </t>
  </si>
  <si>
    <t>กลุ่มงานพัฒนาคุณภาพและรูปแบบบริการ</t>
  </si>
  <si>
    <t>PA4 : ร้อยละของคณะกรรมการพัฒนาคุณภาพชีวิตระดับอำเภอ (พชอ.) ที่มีคุณภาพ</t>
  </si>
  <si>
    <t>มีคำสั่งแต่งตั้งคณะกรรมการพัฒนาคุณภาพชีวิตระดับอำเภอ (พชอ.)</t>
  </si>
  <si>
    <t>มีแผนการดำเนินงานการจัดการแก้ไขปัญหาคุณภาพชีวิตระดับอำเภอ โดยการมีส่วนร่วมของทุกภาคส่วนอย่างน้อย ๒ เรื่อง</t>
  </si>
  <si>
    <t>มีการดำเนินการตามแผนโดยมีระบบบริหารจัดการแก้ไขปัญหาคุณภาพชีวิตระดับอำเภอ โดยการมีส่วนร่วมของทุกภาคส่วนอย่างน้อย ๒ เรื่อง</t>
  </si>
  <si>
    <t>PA5 : ร้อยละของผลิตภัณฑ์อาหารสดและอาหารแปรรูปมีความปลอดภัย (ร้อยละ 85)</t>
  </si>
  <si>
    <t>คุ้มครองผู้บริโภคและเภสัชสาธารณสุข</t>
  </si>
  <si>
    <t>นายไพบูลย์   เจษฎาไพสิฐ</t>
  </si>
  <si>
    <t xml:space="preserve">นายพีระพล  ต่วนภูษา  </t>
  </si>
  <si>
    <t>กลุ่มงานอนามัยสิ่งแวดล้อมและอาชีวอนามัย</t>
  </si>
  <si>
    <t>PA6.1 : ร้อยละของโรงพยาบาลที่พัฒนาอนามัยสิ่งแวดล้อมได้ตามเกณฑ์ GREEN &amp; CLEAN Hospital  (ร้อยละ 100)...     รพศ./รพช.</t>
  </si>
  <si>
    <t>PA6.2 : ร้อยละของโรงพยาบาลที่พัฒนาอนามัยสิ่งแวดล้อมได้ตามเกณฑ์ GREEN &amp; CLEAN Hospital  (ร้อยละ 100)   …   รพ.สต.</t>
  </si>
  <si>
    <t>นายเจริญชัย นวพาณิชย์</t>
  </si>
  <si>
    <t>กลุ่มงานควบคุมโรคติดต่อ</t>
  </si>
  <si>
    <t>PA7 : ระดับความสำเร็จของอำเภอที่ดำเนินการเฝ้าระวังป้องกันควบคุมโรคพิษสุนัขบ้าในพื้นที่</t>
  </si>
  <si>
    <t>ผ่านขั้นตอนที่ 1</t>
  </si>
  <si>
    <t>ผ่านขั้นตอนที่ 1-2</t>
  </si>
  <si>
    <t>ผ่านขั้นตอนที่ 1-3</t>
  </si>
  <si>
    <t>ผ่านขั้นตอนที่ 1-4</t>
  </si>
  <si>
    <t>ผ่านขั้นตอนที่ 1-5</t>
  </si>
  <si>
    <t xml:space="preserve">นางสาวอัญชลี สังข์เจริญ   </t>
  </si>
  <si>
    <t xml:space="preserve">กลุ่มงานควบคุมโรคไม่ติดต่อ สุขภาพจิตและยาเสพติด </t>
  </si>
  <si>
    <t xml:space="preserve">นางสาวพรสวรรค์ อิมามี </t>
  </si>
  <si>
    <t xml:space="preserve">กลุ่มงานคุ้มครองผู้บริโภคและเภสัชสาธารณสุข
</t>
  </si>
  <si>
    <t>PA9 : ร้อยละของโรงพยาบาลที่ใช้ยาอย่างสมเหตุผล (RDU) และร้อยละของโรงพยาบาลที่มีระบบจัดการการดื้อยาต้านจุลชีพอย่างบูรณาการ (AMR)</t>
  </si>
  <si>
    <t>ขั้นที่ 1</t>
  </si>
  <si>
    <t>ขั้นที่ 2</t>
  </si>
  <si>
    <t>ขั้นที่ 3</t>
  </si>
  <si>
    <t>ขั้นที่ 4</t>
  </si>
  <si>
    <t>ขั้นที่ 5</t>
  </si>
  <si>
    <t>กลุ่มงานการแพทย์แผนไทยและการแพทย์ทางเลือก</t>
  </si>
  <si>
    <t>PA10.1 : ร้อยละของผู้ป่วยนอกได้รับบริการการแพทย์แผนไทยและการแพทย์ทางเลือกที่ได้มาตรฐาน (ร้อยละ 10)... รพศ.</t>
  </si>
  <si>
    <t>PA10.2 : ร้อยละของผู้ป่วยนอกได้รับบริการการแพทย์แผนไทยและการแพทย์ทางเลือกที่ได้มาตรฐาน (ร้อยละ 20)... รพช.</t>
  </si>
  <si>
    <t>PA10.3 : ร้อยละของผู้ป่วยนอกได้รับบริการการแพทย์แผนไทยและการแพทย์ทางเลือกที่ได้มาตรฐาน (ร้อยละ 30)... รพ.สต.</t>
  </si>
  <si>
    <t>PA12 : ร้อยละโรงพยาบาลตั้งแต่ระดับ F2 ขึ้นไปสามารถให้ยาละลายลิ่มเลือด (Fibrinolytic drug) ในผู้ป่วย STEMI ได้</t>
  </si>
  <si>
    <t>ไม่มี</t>
  </si>
  <si>
    <t>มี 1 ข้อ</t>
  </si>
  <si>
    <t>มีข้อ 1-2</t>
  </si>
  <si>
    <t>มีข้อ 1-3</t>
  </si>
  <si>
    <t>มีครบทั้ง 4 ข้อ</t>
  </si>
  <si>
    <t>เกณฑ์ที่ 1</t>
  </si>
  <si>
    <t>มีความพร้อมของหน่วยงานและทีมงาน มีอุปกรณ์เครื่องช่วยชีวิต มีรถพยาบาลพร้อมส่งในกรณีฉุกเฉินตลอด 24 ชั่วโมงทุกวัน</t>
  </si>
  <si>
    <t>เกณฑ์ที่ 2</t>
  </si>
  <si>
    <t>โรงพยาบาลมีแนวทางในการให้ยาละลายลิ่มเลือด (Fibrinolytic drug) โดยมีระบบการให้คำปรึกษาตลอด 24 ชั่วโมงทุกวัน</t>
  </si>
  <si>
    <t>เกณฑ์ที่ 3</t>
  </si>
  <si>
    <t>โรงพยาบาลมียาละลายลิ่มเลือด (Fibrinolytic drug) และมีระบบการบริหารยาละลายลิ่มเลือด โดยต้องมีพร้อมให้ตลอด 24 ชั่วโมงทุกวันและมีระบบหมุนเวียนยาระหว่าง โรงพยาบาลศูนย์และ โรงพยาบาลชุมชน</t>
  </si>
  <si>
    <t>เกณฑ์ที่ 4</t>
  </si>
  <si>
    <t>มีการให้ยาละลายลิ่มเลือด (Fibrinolytic drug) แก่ผู้ป่วยได้จริง และมีข้อมูลร้อยละของการให้ยาในผู้ป่วย STEMI (ในปีพ.ศ. 2561 ≥ ร้อยละ 50 , พ.ศ. 2562≥ ร้อยละ 60  พ.ศ. 2563≥  ร้อยละ 70,  พ.ศ. 2564 ≥ ร้อยละ 80)</t>
  </si>
  <si>
    <t>นายวีระชาติ อมรรัตน์</t>
  </si>
  <si>
    <t>กลุ่มงานควบคุมโรคไม่ติดต่อ สุขภาพจิตและยาเสพติด</t>
  </si>
  <si>
    <t>นายเดชชัย  สินเจริญ</t>
  </si>
  <si>
    <t>กลุ่มงานบริหารทรัพยากรบุคคล</t>
  </si>
  <si>
    <t>PA15 : ร้อยละของบุคลากรที่ได้รับการพัฒนาตามเกณฑ์ที่กำหนด (ร้อยละ 85)</t>
  </si>
  <si>
    <t>นางจงกล  ศรีสุข</t>
  </si>
  <si>
    <t>ผ่านเกณฑ์ขั้นตอนที่ 1</t>
  </si>
  <si>
    <t>ผ่านเกณฑ์ขั้นตอนที่ 1-2</t>
  </si>
  <si>
    <t>ผ่านเกณฑ์ขั้นตอนที่ 1-3</t>
  </si>
  <si>
    <t>ผ่านเกณฑ์ขั้นตอนที่ 1-4</t>
  </si>
  <si>
    <t>ผ่านเกณฑ์ขั้นตอนที่ 1-5</t>
  </si>
  <si>
    <t xml:space="preserve">นางสาวพรพิมล  แน่นหนา  </t>
  </si>
  <si>
    <t>กลุ่มงานนิติการ</t>
  </si>
  <si>
    <t>PA17 : ร้อยละของคะแนนการประเมิน ITA ของหน่วยงานในสังกัดกระทรวงสาธารณสุข  (ร้อยละ 90)</t>
  </si>
  <si>
    <t xml:space="preserve">นางพิชิดา  ตัญญบุตร </t>
  </si>
  <si>
    <t>PA18 : ร้อยละของรพ.สต.ในแต่ละอำเภอที่ผ่านเกณฑ์ระดับการพัฒนาคุณภาพ</t>
  </si>
  <si>
    <t>จากแบบรายงานความก้าวหน้าของเครือข่ายสุขภาพอำเภอ</t>
  </si>
  <si>
    <t>นายเรวัตร์ ทองเหลือง</t>
  </si>
  <si>
    <t>กลุ่มงานพัฒนายุทธศาสตร์สาธารณสุข</t>
  </si>
  <si>
    <t>PA 19.2 : ร้อยละของความถูกต้องที่บันทึกข้อมูลประชากร เกิด-ตาย ที่ได้คืนข้อมูลกลับจากระบบ HDC (ข้อมูลของมหาดไทย) ไม่น้อยกว่าร้อยละ 90</t>
  </si>
  <si>
    <t>PA20 : ร้อยละผลงานวิจัย/R2R ด้านสุขภาพที่ให้หน่วยงานต่างๆ นำไปใช้ประโยชน์ (ร้อยละ 25)</t>
  </si>
  <si>
    <t xml:space="preserve">นางกฤษณา   ปั้นศิริ  </t>
  </si>
  <si>
    <t xml:space="preserve">นางวราภรณ์ มานะเลิศ </t>
  </si>
  <si>
    <t>PA22 : ร้อยละของตำบลที่ระบบการส่งเสริมสุขภาพดูแลผู้สูงอายุระยะยาว (Long Term Care) ในชุมชนผ่านเกณฑ์ (ร้อยละ 60)</t>
  </si>
  <si>
    <t>PA23 : ร้อยละของของ Healthy Aging (เท่าเดิมหรือเพิ่มขึ้น)</t>
  </si>
  <si>
    <t>เท่าเดิมหรือเพิ่มขึ้น</t>
  </si>
  <si>
    <t xml:space="preserve">นายสมชาย  ห้องทองคำ </t>
  </si>
  <si>
    <t xml:space="preserve">กลุ่มงานสื่อสารองค์กร </t>
  </si>
  <si>
    <t>PA24 : ร้อยละของหน่วยบริการสาธารณสุขมีการจัดการความรู้ Health Literacy ตามเกณฑ์ที่กำหนด (ร้อยละ 80)</t>
  </si>
  <si>
    <t>PA25 : ร้อยละของหน่วยงานที่มีการนำดัชนีความสุขของคนทำงาน (Happinometer) ไปใช้ (ร้อยละ 60)</t>
  </si>
  <si>
    <t>กลุ่มงานบริหารทั่วไป</t>
  </si>
  <si>
    <t>PA27 : ร้อยละของหน่วยงานภายในกระทรวงสาธารณสุขผ่านเกณฑ์การประเมินระบบการควบคุมภายใน</t>
  </si>
  <si>
    <t xml:space="preserve">นางลาวัณย์  อมรรัตน์ </t>
  </si>
  <si>
    <t>PA28 : ระดับความสำเร็จของการพัฒนาคุณภาพการบริหารจัดการภาครัฐของส่วนราชการในสังกัดกระทรวงสาธารณสุข</t>
  </si>
  <si>
    <t>ประเมินองค์กรด้วยตนเองเทียบกับเกณฑ์คุณภาพการบริหารจัดการภาครัฐ พ.ศ. ๒๕๕๘ ภาคบังคับ ในหมวด ๑ และ หมวด ๕</t>
  </si>
  <si>
    <t>นางสาวรมย์มณี  ดวงประภา</t>
  </si>
  <si>
    <t>(ระบุ)จากข้อมูลรายงานมาตรฐานระบบ Health Data Center (HDC) ของกระทรวงสาธารณสุข</t>
  </si>
  <si>
    <t>ข้อมูลระดับอำเภอ /รพ.พุทธโสธร/HCS registry</t>
  </si>
  <si>
    <t xml:space="preserve">PA16 : ร้อยละของครอบครัวที่มีศักยภาพในการดูแลสุขภาพตนเองได้ตามเกณฑ์ที่กำหนด (ร้อยละ ๕๕)
</t>
  </si>
  <si>
    <t xml:space="preserve">PA21 : ร้อยละของเด็กวัยเรียนสูงดีสมส่วน (ไม่น้อยกว่าร้อยละ 68)
</t>
  </si>
  <si>
    <t>นางนิษาชล สุคนธชาติ</t>
  </si>
  <si>
    <t xml:space="preserve">(ระบุ) </t>
  </si>
  <si>
    <t>PA14 : อัตราการเสียชีวิตของผู้เจ็บป่วยวิกฤตฉุกเฉิน ภายใน 24 ชั่วโมง ในโรงพยาบาลระดับ F2  ขึ้นไป  (ทั้งที่ ER และ Admit)</t>
  </si>
  <si>
    <t>ในระบบ thaiphc.net</t>
  </si>
  <si>
    <t>นายอนนท์  เทวานาครี</t>
  </si>
  <si>
    <t>แบบสำรวจหลักฐานเชิงประจักษ์ ข้อ EB1 - EB11</t>
  </si>
  <si>
    <t>การแก้ไขปรับปรุงข้อมูลการเกิดตายยังสมบูรณ์ อยู่ระหว่างการดำเนินงาน</t>
  </si>
  <si>
    <t>ข้อมูลอยู่ในช่วงเริ่มต้นการแก้ไข หน่วยบริการพึ่งได้รับข้อมูลExchange</t>
  </si>
  <si>
    <t>PA26 : ร้อยละของหน่วยงานที่มีบุคลากรสาธารณสุขเพียงพอ (ไม่น้อยกว่าร้อยละ 65)</t>
  </si>
  <si>
    <t>(ระบุ) จากแบบรายงานการควบคุมภายใน ตามระเบียบ คตง. ที่ส่งข้อมูลมาที่ สสจ.  และตามหนังสือสรุปการดำเนินงาน</t>
  </si>
  <si>
    <t xml:space="preserve">PA2 :ร้อยละเด็ก อายุ 0- 12 ปี ฟันดีไม่มีผุ (ร้อยละ54)  </t>
  </si>
  <si>
    <t>ไม่เกิน 40 ต่อพัน</t>
  </si>
  <si>
    <t>ค่าเฉลี่ย</t>
  </si>
  <si>
    <t>SD</t>
  </si>
  <si>
    <t>(อัตราต่อพัน)</t>
  </si>
  <si>
    <t>ฐานข้อมูล HDC</t>
  </si>
  <si>
    <t>สำเร็จขั้นตอนที่ 1,3,4</t>
  </si>
  <si>
    <t>มีการประชุมคณะกรรมการพัฒนาคุณภาพชีวิตระดับอำเภออย่างน้อย 4 ครั้ง</t>
  </si>
  <si>
    <t>มีการประเมินตามประเด็นปัญหาคุณภาพชีวิตตามองค์ประกอบ UCCAREC และมีผลลัพธ์การพัฒนาคุณภาพชีวิตและระบบสุขภาพระดับอำเภอที่สามารถยกระดับขึ้น๑ ระดับทุกข้อหรือตั้งแต่ระดับ ๓ ขึ้นไปทุกข้อตามแนวทางการพัฒนาDHS-PCAโดยผู้ตรวจเยี่ยมระดับจังหวัด</t>
  </si>
  <si>
    <t>จากรายงานสารปนเปื้อนรายไตรมาส</t>
  </si>
  <si>
    <t xml:space="preserve"> ยาฆ่าแมลง12 ตย.(พบในพริกชี้ฟ้า2/แตงกวา/ตั้งโอ๋/กวางตุ้ง/ผักชีไทย2/ผักบุ้ง/ผักกาดเขียว/ต้นหอม2)น้ำมันทอดซ้ำ4(กล้วยทอด2/ปาท่องโก๋/ทอดอาหาร)</t>
  </si>
  <si>
    <t>อ.คลองเขื่อนพบ2ตย.แยกเป็นบอแรกซ์1ตย.(ในลูกชิ้น)และฟอกขาว1ตย.(ในก๋วยเตี๋ยว)</t>
  </si>
  <si>
    <t>อ.บางน้ำเปรี้ยว1ตย. พบฟอร์มาลีน1ตย.ในหมึกกรอบ</t>
  </si>
  <si>
    <t>อ.สนามชัย พบ 14 ตย. แยกเป็นฟอร์มาลีน 2 ตย.(พบในเห็ดนางฟ้า/หมึกกรอบ) สารกันรา 1 ตย.(พบในมะม่วงดอง) ยาฆ่าแมลง 7 ตย. (พบในกะหล่ำ/ต้นหอม2/ผักชี/ถั่วฝักยาว/โหระพา/มะเขือเทศ)</t>
  </si>
  <si>
    <t>อ.ท่าตะเกียบ พบ12 ตย. แยกเป็น ยาฆ่าแมลง 4 ตย.(พบในถั่วงอก/ผักกาด/ส้มสายน้ำผึ้ง/ตังโอ๋) น้ำมันทอดซ้ำ4 ตย.(พบในน้ำมันทอดปลาเค็ม2/ทอดไก่/ปาท่องโก๋)</t>
  </si>
  <si>
    <t xml:space="preserve">รพศ.= ไม่ผ่าน Clean  </t>
  </si>
  <si>
    <t>รพช. = ไม่ผ่าน Clean</t>
  </si>
  <si>
    <t xml:space="preserve">รพศ.= ผ่าน Clean ไม่ผ่าน Green  </t>
  </si>
  <si>
    <t>รพช. = ผ่าน Clean ไม่ผ่าน Green</t>
  </si>
  <si>
    <t>รพช. = ได้ระดับพื้นฐาน</t>
  </si>
  <si>
    <t xml:space="preserve">รพศ.= ได้ระดับดี   </t>
  </si>
  <si>
    <t>รพช. = ได้ระดับดี</t>
  </si>
  <si>
    <t xml:space="preserve">รพศ.= ได้ระดับดีมาก   </t>
  </si>
  <si>
    <t>รพช. = ได้ระดับดีมาก</t>
  </si>
  <si>
    <t>ระดับ 1</t>
  </si>
  <si>
    <t>ทุกอำเภอ ยกเว้น รส., คข. = ผ่าน 10%  ของ รพ.สต.ทั้งหมด</t>
  </si>
  <si>
    <t>รส., คข. = ผ่าน 20%                   ของ รพ.สต.ทั้งหมด</t>
  </si>
  <si>
    <t>ทุกอำเภอ ยกเว้น รส., คข. = ผ่าน 20%  ของ รพ.สต.ทั้งหมด</t>
  </si>
  <si>
    <t>รส., คข. = ผ่าน 40%                    ของ รพ.สต.ทั้งหมด</t>
  </si>
  <si>
    <t>ทุกอำเภอ ยกเว้น รส., คข. = ผ่าน 30%  ของ รพ.สต.ทั้งหมด</t>
  </si>
  <si>
    <t>รส., คข. = ผ่าน 60%                      ของ รพ.สต.ทั้งหมด</t>
  </si>
  <si>
    <t>ทุกอำเภอ ยกเว้น รส., คข. = ผ่าน 40%  ของ รพ.สต.ทั้งหมด</t>
  </si>
  <si>
    <t>รส., คข. = ผ่าน 80%                   ของ รพ.สต.ทั้งหมด</t>
  </si>
  <si>
    <t>ทุกอำเภอ ยกเว้น รส., คข. = ผ่าน 50%  ของ รพ.สต.ทั้งหมด</t>
  </si>
  <si>
    <t>รส., คข. = ผ่าน 100%                 ของ รพ.สต.ทั้งหมด</t>
  </si>
  <si>
    <t>PA8 : ร้อยละของผู้ป่วย DM/HT ที่มีความเสี่ยงสูงมากกว่า 30% ได้รับการปรับเปลี่ยนพฤติกรรมอย่างเข้มข้น เร่งด่วนและมีความเสี่ยงลดลงมากกว่าหรือเท่ากับ 10 %</t>
  </si>
  <si>
    <t>ร้อยละ 70</t>
  </si>
  <si>
    <t>รายงานผลการประเมินโอกาสเสี่ยงต่อการเกิดโรคหัวใจและหลอดเลือด (CVD Risk) ในผู้ป่วยโรคเบาหวาน ผู้ป่วยโรคความดันโลหิตสูง ในกลุ่มเสี่ยงสูงมาก (≥30%) หลังเข้ารับการปรับเปลี่ยนพฤติกรรมอย่างเข้มข้นและรีบด่วน ภายใน 1 เดือน</t>
  </si>
  <si>
    <t>ตรวจประเมินจากฐานข้อมูล HDC กระทรวงสาธารณสุข/โปรแกรมของสถานบริการสาธารณสุข</t>
  </si>
  <si>
    <t>ต้องมีการประเมินผู้ป่วยระดับ4-5 จำนวน  2 ครั้ง จึงจะนับเป็นเป้าหมาย หากไม่มีการประเมินถือว่าไม่ได้ดำเนินการ</t>
  </si>
  <si>
    <t xml:space="preserve">โรงพยาบาลผ่านRDUขั้นที่1 แต่ไม่ผ่านRDUขั้นที่2 ,รพ.สต.ผ่านเกณฑ์การใช้ยา
      ปฏิชีวนะในโรค URI และAD ≥ ร้อยละ 40 ของจำนวน รพ.สต.ทั้งหมด 
</t>
  </si>
  <si>
    <t>-</t>
  </si>
  <si>
    <t xml:space="preserve">  -</t>
  </si>
  <si>
    <t>PA13 :ร้อยละของผู้ป่วย CKD ที่มีอัตราการลดลงของ eGFR&lt;4ml/min/1.73m2/yr</t>
  </si>
  <si>
    <t xml:space="preserve">HDC </t>
  </si>
  <si>
    <t>eGFR หมายถึง estimated glomerular filtration rate (อัตราการกรองของไตที่ได้จากการคำนวณ</t>
  </si>
  <si>
    <t>จากค่า serum creatinine ของผู้ป่วย ตามสมการ CKD-EPI)</t>
  </si>
  <si>
    <t xml:space="preserve">ผู้ป่วยโรคไตเรื้อรัง Stage 3-4 ตอนเริ่มประเมิน สัญชาติไทยที่มารับบริการที่โรงพยาบาล และ </t>
  </si>
  <si>
    <t>ได้รับการตรวจ creatinine และ มีผล eGFR ≥ 2 ค่า ในปีงบประมาณ</t>
  </si>
  <si>
    <t xml:space="preserve">ผู้ป่วยโรคไตเรื้อรัง Stage 3-4 หมายถึง ผู้ป่วยจากแฟ้ม DIAGNOSIS_OPD ที่มีรหัสโรคเป็นN183-184 หรือ
1. N183-184 หรือ
 2. N189,E102, E112, E122, E132, E142 ,I12, I13, I151, N083, N02, N03, N04, N05, N06, N07, N08, N11, N13, N14, N20, N21, N22, N23 ที่มี eGFR น้อยกว่า 60 แต่ มากกว่าหรือเท่ากับ 15
</t>
  </si>
  <si>
    <t>N189,E102, E112, E122, E132, E142 ,I12, I13, I151, N083, N02, N03, N04, N05, N06, N07, N08, N11, N13, N14, N20, N21, N22, N23 ที่มี eGFR น้อยกว่า 60 แต่ มากกว่าหรือเท่ากับ 15</t>
  </si>
  <si>
    <t>แบบประเมิน ECS  รายงานข้อมูลแฟ้ม Accident 19สาเหตุ/43แฟ้ม รายงานIS และITEMS</t>
  </si>
  <si>
    <t xml:space="preserve">มีการนำแผนไปปฏิบัติอย่างเป็นรูปธรรม </t>
  </si>
  <si>
    <t>มีผลการติดตามและประเมินผลการดำเนินงานตามแผนพัฒนา</t>
  </si>
  <si>
    <t>สถิติบริการห้องฉุกเฉิน</t>
  </si>
  <si>
    <t xml:space="preserve">เปรียบเทียบเสียชีวิตของผู้เจ็บป่วยวิกฤตฉุกเฉินที่ Admit 
จากห้องฉุกเฉิน ภายใน 24 ชั่วโมง
</t>
  </si>
  <si>
    <t xml:space="preserve">อัตราการเสียชีวิตของผู้เจ็บป่วยวิกฤตฉุกเฉิน ภายใน 24 
ชั่วโมง น้อยกว่าร้อยละ 12
</t>
  </si>
  <si>
    <t>คัดเลือกและพัฒนา อสค.ได้น้อยกว่าหรือเท่ากับร้อยละ 90</t>
  </si>
  <si>
    <t>คัดเลือกและพัฒนา อสค.ได้ร้อยละ 100</t>
  </si>
  <si>
    <t>ครอบครัวที่มีศักยภาพในการดูแลสุขภาพตนเองได้ตามเกณฑ์ที่กำหนด ร้อยละ 35</t>
  </si>
  <si>
    <t>ครอบครัวที่มีศักยภาพในการดูแลสุขภาพตนเองได้ตามเกณฑ์ที่กำหนด ร้อยละ 45</t>
  </si>
  <si>
    <t>ครอบครัวที่มีศักยภาพในการดูแลสุขภาพตนเองได้ตามเกณฑ์ที่กำหนด ร้อยละ 55</t>
  </si>
  <si>
    <t>รพ.สต.ผ่านเกณฑ์ระดับ 3 ดาว    ร้อยละ 100</t>
  </si>
  <si>
    <t>รพ.สต.ผ่านเกณฑ์ระดับ 5 ดาว     ร้อยละ 20</t>
  </si>
  <si>
    <t>รพ.สต.ผ่านเกณฑ์ระดับ 5 ดาว     ร้อยละ 30</t>
  </si>
  <si>
    <t>รพ.สต.ผ่านเกณฑ์ระดับ 5 ดาว     ร้อยละ 40</t>
  </si>
  <si>
    <t>รพ.สต.ผ่านเกณฑ์ระดับ 5 ดาว     ร้อยละ 50</t>
  </si>
  <si>
    <t>ระดับที่ 1</t>
  </si>
  <si>
    <t>ระดับที่ 2</t>
  </si>
  <si>
    <t>ระดับที่ 5</t>
  </si>
  <si>
    <t>ระดับ 2</t>
  </si>
  <si>
    <t>ระดับ 3</t>
  </si>
  <si>
    <t>ระดับ 4</t>
  </si>
  <si>
    <t>ร้อยละ 100</t>
  </si>
  <si>
    <t>ร้อยละ 25</t>
  </si>
  <si>
    <t>(A / B × 100)</t>
  </si>
  <si>
    <t>A = จำนวนผลงานวิจัย/R2R ด้านสุขภาพที่ให้หน่วยงานนำไปใช้ประโยชน์</t>
  </si>
  <si>
    <t>B = จำนวนผลงานวิจัย/R2R ด้านสุขภาพทั้งหมดที่ตีพิมพ์เผยแพร่ทางสื่อต่างๆ</t>
  </si>
  <si>
    <t>ร้อยละ 60</t>
  </si>
  <si>
    <t>ตรวจสอบจากฐานข้อมูลจากเอกสาร สรุปผลการดำเนินงานและรายงานผลการดำเนินงาน</t>
  </si>
  <si>
    <t>ร้อยละ 80</t>
  </si>
  <si>
    <t>ตรวจสอบจากแบบรายงาน/ตรวจประเมิน</t>
  </si>
  <si>
    <t xml:space="preserve"> สำรวจผ่าน Online-Based  หรือ Mobile App- Based  ของ กสธ.
</t>
  </si>
  <si>
    <t xml:space="preserve"> A = จำนวนหน่วยงานสาธารณสุขที่มีการนำดัชนีความสุขของคนทำงาน (Happinometer) ไปใช้</t>
  </si>
  <si>
    <t>B = จำนวนหน่วยงานสาธารณสุขทั้งหมดของเครือข่ายระบบบริการสุขภาพอำเภอนั้น</t>
  </si>
  <si>
    <t>จัดทำรายงานติดตามประเมินผลรอบ 6 เดือน</t>
  </si>
  <si>
    <t>ประชุมคณะกรรมการระดับหน่วยรับตรวจ (รพท.รพช.)/อำเภอ</t>
  </si>
  <si>
    <t>หน่วยรับตรวจ รายงาน แบบปย.2 และ ปอ.3,  สสอ. ตรวจประเมิน รพ.สต. รอบ 2  ให้ครบทุกหน่วยงานย่อย</t>
  </si>
  <si>
    <t>สรุปผลการดำเนินงานประจำปี</t>
  </si>
  <si>
    <t>รายงานผลให้ สสจ. ทราบ</t>
  </si>
  <si>
    <t>สำเร็จถึงขั้นตอนที่ 1-4</t>
  </si>
  <si>
    <t>จัดทำแผนพัฒนาองค์กรของหมวดที่ดำเนินการได้ครบถ้วน</t>
  </si>
  <si>
    <t>มีแผนพัฒนาองค์กรของหมวดที่ดำเนินการได้ครบถ้วน ในหมวดที่ ๑ และ ๕ (หมวดละ ๑ แผน)</t>
  </si>
  <si>
    <t>มีผลการดำเนินการในหมวด ๑ และ หมวด ๕</t>
  </si>
  <si>
    <t>สำนักงานสาธารณสุขอำเภอผ่านเกณฑ์ที่กำหนด</t>
  </si>
  <si>
    <t>&gt;ร้อยละ 85</t>
  </si>
  <si>
    <t>ฐานข้อมูลวัณโรคจากโปรแกรม TBCM online</t>
  </si>
  <si>
    <t>PA30 : ร้อยละการผ่านเกณฑ์ของหน่วยบริการสาธารณสุขสําหรับการจัดบริการอาชีวอนามัยและเวชกรรมสิ่งแวดล้อมตามเกณฑ์ที่กําหนด   (รพศ., รพช.)</t>
  </si>
  <si>
    <t>รพศ.= องค์ประกอบ 1 ผ่าน &lt;50% , รพช. = องค์ประกอบ 1 ผ่าน &lt;50%</t>
  </si>
  <si>
    <t>รพศ.= องค์ประกอบ 1 ผ่าน &lt;80%  ,  รพช. = องค์ประกอบ 1 ผ่าน &lt;70%</t>
  </si>
  <si>
    <t>รพศ.= องค์ประกอบ 1 ผ่าน ≥80%  ,  รพช. =  องค์ประกอบ 1 ผ่าน ≥70%</t>
  </si>
  <si>
    <t>รพศ.= องค์ประกอบ 1 ผ่าน ≥80% องค์ประกอบ 2 ผ่าน &lt;80%   ,              รพช. = องค์ประกอบ 1 ผ่าน ≥70%องค์ประกอบ 2 ผ่าน &lt;70%</t>
  </si>
  <si>
    <t>รพศ.= องค์ประกอบ 1 ผ่าน ≥80% องค์ประกอบ 2 ผ่าน ≥80%   ,               รพช. =  องค์ประกอบ 1 ผ่าน ≥70%องค์ประกอบ 2 ผ่าน ≥70%</t>
  </si>
  <si>
    <t>PA30 : ร้อยละการผ่านเกณฑ์ของหน่วยบริการสาธารณสุขสําหรับการจัดบริการอาชีวอนามัยและเวชกรรมสิ่งแวดล้อมตามเกณฑ์ที่กําหนด   (รพ.สต)</t>
  </si>
  <si>
    <t>รพ.สต.  =  องค์ประกอบ 1 ผ่าน &lt;30%</t>
  </si>
  <si>
    <t>รพ.สต.  =  องค์ประกอบ 1 ผ่าน &lt;50%</t>
  </si>
  <si>
    <t>รพ.สต.  =  องค์ประกอบ 1 ผ่าน ≥50%</t>
  </si>
  <si>
    <t>รพ.สต.  =  องค์ประกอบ 1 ผ่าน ≥50% องค์ประกอบ 3 ผ่าน &lt;50%</t>
  </si>
  <si>
    <t>รพ.สต.  =  องค์ประกอบ 1 ผ่าน ≥50% องค์ประกอบ 3 ผ่าน ≥50%</t>
  </si>
  <si>
    <t xml:space="preserve"> -ยังไม่สามารถประเมินได้ เพราะ ยังไม่ครบกำหนดระยะเวลาการรักษาตามสูตรยาฯ</t>
  </si>
  <si>
    <t xml:space="preserve"> - ดังนั้น ทุกอำเภอจึงได้ระดับคะแนน 1.00 เท่ากัน  (ระดับคะแนนเต็ม 5.00)</t>
  </si>
  <si>
    <t xml:space="preserve"> -ยังไม่สามารถประเมินได้ เพราะ อยู่ระหว่างการสำรวจกลุ่มเป้าหมายการคัดกรองวัณโรคฯ</t>
  </si>
  <si>
    <t>ร้อยละ 85</t>
  </si>
  <si>
    <t>ระบบรายงาน</t>
  </si>
  <si>
    <t>(A/B * 100)</t>
  </si>
  <si>
    <t>A = จำนวนบุคลากรที่ได้รับการพัฒนา</t>
  </si>
  <si>
    <t>B = จำนวนบุคลากรเป้าหมายที่กำหนด</t>
  </si>
  <si>
    <t>รพศ.=ได้ระดับพื้นฐาน</t>
  </si>
  <si>
    <t>ตัวชี้วัด 2.ผู้สัมผัสโรค  ได้รับการติดตามค้นหา และดูแลรักษาได้รับวัคซีนป้องกันโรคพิษสุนัขบ้า  ตามแนวทางเวชปฏิบัติ   (ประเมินเดือนสิงหาคม 2561)</t>
  </si>
  <si>
    <t>ตัวชี้วัด 3.ความครอบคลุมวัคซีนของผู้สัมผัสโรคได้รับวัคซีนฯครบชุด (ประเมินเดือนสิงหาคม 2561)</t>
  </si>
  <si>
    <t>ตัวชี้วัด 5.ประชาชนมีความรู้เรื่องการป้องกันอันตรายจากโรคพิษสุนัขบ้า   ตามแบบสำรวจความคิดเห็นประชาชน    เรื่องโรคพิษสุนัขบ้า  15 ข้อ (15 คะแนน) ของ กรมควบคุมโรค มีคะแนนจัดอยู่ในเกณฑ์ดี (12คะแนน ขึ้นไป) (ประเมินเดือนสิงหาคม 2561)</t>
  </si>
  <si>
    <t>ตัวชี้วัด 6.ความครอบคลุมวัคซีนของสุนัขในพื้นที่ได้รับวัคซีนป้องกันโรคพิษสุนัขบ้า  (ประเมินเดือนสิงหาคม 2561)</t>
  </si>
  <si>
    <t xml:space="preserve">โรงพยาบาลผ่านRDUขั้นที่1 และผ่านเกณฑ์RDUขั้นที่2 ≥ 2ข้อ ,รพ.สต.ผ่าน
      เกณฑ์การใช้ยาปฏิชีวนะในโรค URI และAD ≥ ร้อยละ 60 ของจำนวน รพ.สต.ทั้งหมด  
</t>
  </si>
  <si>
    <t xml:space="preserve">โรงพยาบาลผ่านRDUขั้นที่1 และผ่านเกณฑ์RDUขั้นที่2 ≥ 3ข้อ ,รพ.สต.ผ่าน
      เกณฑ์การใช้ยาปฏิชีวนะในโรค URI และAD ≥ ร้อยละ 60 ของจำนวน รพ.สต.ทั้งหมด  
</t>
  </si>
  <si>
    <t xml:space="preserve">โรงพยาบาลผ่านRDUขั้นที่1 และผ่านเกณฑ์RDUขั้นที่2 ≥ 5ข้อ ,รพ.สต.ผ่าน
      เกณฑ์การใช้ยาปฏิชีวนะในโรค URI และAD ≥ ร้อยละ 60 ของจำนวน รพ.สต.ทั้งหมด
</t>
  </si>
  <si>
    <t xml:space="preserve">โรงพยาบาลผ่านRDUขั้นที่1 และRDUขั้นที่2 ,รพ.สต.ผ่านเกณฑ์การใช้ยา
      ปฏิชีวนะในโรค URI และAD ≥ ร้อยละ 60 ของจำนวน รพ.สต.ทั้งหมด 
</t>
  </si>
  <si>
    <t>ร้อยละ 66</t>
  </si>
  <si>
    <t>ผ่านขั้นตอนที่ 5</t>
  </si>
  <si>
    <t>จากข้อมูลรายงานมาตรฐานระบบ Health Data Center (HDC) ของกระทรวงสาธารณสุข</t>
  </si>
  <si>
    <t>(ระบุ) ข้อมูลไตรมาส 3-4</t>
  </si>
  <si>
    <t>ข้อมูลบุคลากรอ้างอิงจากในระบบ HROPS และ Re-check กลับจากหน่วยบริการอีกครั้ง ณ วันที่ 23 พ.ย.60</t>
  </si>
  <si>
    <t>ข้อมูลจากกรอบขั้นต่ำและขั้นสูงอ้างอิงมติ อกพ.กระทรวงสาธารณสุข ในการประชุมครั้งที่ 3/2560 วันที่ 18 พ.ค.2560</t>
  </si>
  <si>
    <t>อัตราความสำเร็จการรักษาผู้ป่วยวัณโรคปอดรายใหม่ (มากกว่าร้อยละ 85)</t>
  </si>
  <si>
    <t>ร้อยละการคัดกรองวัณโรคในกลุ่มเสี่ยงผู้สัมผัสวัณโรค และประชากรข้ามชาติที่ขึ้นทะเบียน (มากกว่าร้อยละ 85)</t>
  </si>
  <si>
    <t>9 เดือน</t>
  </si>
  <si>
    <t>ข้อมูล จาก HDC   วันที่  30 มิถุนายน  2561</t>
  </si>
  <si>
    <t>(ระบุ) เป็นอันดับ 3 ของเขต (83.27)</t>
  </si>
  <si>
    <t>(ระบุ) อันดับ 11 ของประเทศ (81.57)</t>
  </si>
  <si>
    <t>สำเร็จขั้นตอนที่ 1,2,3,4</t>
  </si>
  <si>
    <t>อ.เมืองพบการปนเปื้อน 40 ตย.    แยกเป็น น้ำมันทอดซ้ำ 6 ตย.(พบในน้ำมันทอดลูกชิ้น6)   บอแรกซ์ 1ตย.(หมึกดอง)สารกันรา2ตย.(มะยมดอง/มะม่วงดอง  )</t>
  </si>
  <si>
    <t xml:space="preserve">ฟอร์มาลีน 29 ตย.(พบในหมึกสด4/หมึกกรอบ8/ผ้าขี้ริ้ว3 /คื่นช่าย/หอมแดง2/ต้นหอม3/พริกจินดา/หอมใหญ่6/ผักชี)ยาฆ่าแมลง2ตย.(คะน้า/พริก)                       </t>
  </si>
  <si>
    <t>อ.พนมสารคามพบการปนเปื้อน31 ตย. แยกเป็น สารฟอกขาว 3 ตย.(พบในหน่อไม้ดอง2/ถั่วงอก) ฟอร์มาลีน 10 ตย.(พบในหมึกกรอบ6/หมึกสด3/สไบนาง1) ยาฆ่าแมลง 14ตย.(พริกชี้ฟ้า3/แตงกวา2/ต้นหอม3/ผักชีไทย2/กวางตุ้ง/ตั้งโอ๋/ผักบุ้ง/ผักกาดเขียว)น้ำมันทอดซ้ำ4ตย.(กล้วยทอด2/ปาท่องโก๋/ทอดอาหาร)</t>
  </si>
  <si>
    <t>อ.บ้านโพธิ์ พบ 13ตย.แยกเป็น พบบอแรกซ์6ตย.(ในลูกชิ้น5/ปลาหมึก1) ฟอร์มาลีน2ตย.(ในผ้าขี้ริ้วเนื้อ/หมาหมึก)สารกันรา1ตย.(ในมะม่วงดอง)ยาฆ่าแมลง4ตย.(ในโหระพา/ต้นหอม/มะเขือเทศ/กะหล่ำปลี)</t>
  </si>
  <si>
    <t>อ.บางคล้าพบ2ตย. ฟอร์มาลีน2ตย.(ในองุ่นไร้เมล็ด/หมึกกรอบ)</t>
  </si>
  <si>
    <t>อ.บางปะกง พบปนเปื้อน 3ตย.(ทอดปลาดุก/ทอดไส้กรอก/ทอดไก่)</t>
  </si>
  <si>
    <t>อ.ราชสาส์น พบปนเปื้อน 3ตย. ฟอร์มาลีน 2ตย.(หมึกกรอบ2)น้ำมันทอดซ้ำ1ตย.(หมูกรอบ)</t>
  </si>
  <si>
    <t>เอกสาร/รายงานผลการดำเนินการ / การนำเสนอ /ผลการสุ่มสำรวจสอบถาม เจ้าหน้าที่และประชาชนในพื้นที่/ OPD CARD / โปรแกรมร.36  (ประเมินเดือน มิถุนายน 2561 ได้เฉพาะตัวชี้วัดที่ 1,4,)</t>
  </si>
  <si>
    <t>ตัวชี้วัด 1.จำนวนผู้เสียชีวิตจากโรคพิษสุนัขบ้า (ตั้งแต่ เม.ย.61  ถึง  มิ.ย.61)</t>
  </si>
  <si>
    <t>ตัวชี้วัด 4.ผู้สัมผัสโรคพิษสุนัขบ้าสัตว์หัวบวก  ได้รับการติดตามให้วัคซีนฯ ครบขุด  (ตั้งแต่ เม.ย.61 ถึง พ.ค.61 อำเภอที่พบสัตว์หัวบวกและนำมาประเมินได้ มี 6 อำเภอ คือ   อ.บางคล้า อ.บ้านโพธิ์  อ.พนมฯ อ.ราชสาส์น อ.แปลงยาว  อ.ท่าตะเกียบ)</t>
  </si>
  <si>
    <t>นางวิภาวี   สุวรรณธร</t>
  </si>
  <si>
    <t>HDC 30 มิถุนายน  2561</t>
  </si>
  <si>
    <t>HDC 30  มิถุนายน  2561</t>
  </si>
  <si>
    <t>นางวิภาวี  สุวรรณธร</t>
  </si>
  <si>
    <t>HDC  30  มิถุนายน  2561</t>
  </si>
  <si>
    <t>ระดับ 5 มีครบทั้ง 4 ข้อ</t>
  </si>
  <si>
    <t>ระดับที่ 3</t>
  </si>
  <si>
    <t>ระดับที่2</t>
  </si>
  <si>
    <t xml:space="preserve"> 30 มิ.ย. 61</t>
  </si>
  <si>
    <t>(ระบุ) ข้อมูลเทอม 1 ปีการศึกษา 2561</t>
  </si>
  <si>
    <t>2 (9 เดือน)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</si>
</sst>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87" formatCode="_-* #,##0.0000_-;\-* #,##0.0000_-;_-* &quot;-&quot;??_-;_-@_-"/>
  </numFmts>
  <fonts count="12" x14ac:knownFonts="1">
    <font>
      <sz val="11"/>
      <color theme="1"/>
      <name val="Tahoma"/>
      <family val="2"/>
      <charset val="222"/>
      <scheme val="minor"/>
    </font>
    <font>
      <b/>
      <sz val="16"/>
      <color theme="1"/>
      <name val="TH SarabunPSK"/>
      <family val="2"/>
    </font>
    <font>
      <sz val="16"/>
      <color theme="1"/>
      <name val="TH SarabunPSK"/>
      <family val="2"/>
    </font>
    <font>
      <sz val="11"/>
      <color theme="1"/>
      <name val="Tahoma"/>
      <family val="2"/>
      <charset val="222"/>
      <scheme val="minor"/>
    </font>
    <font>
      <sz val="14"/>
      <color theme="1"/>
      <name val="TH SarabunPSK"/>
      <family val="2"/>
    </font>
    <font>
      <b/>
      <u/>
      <sz val="14"/>
      <color theme="1"/>
      <name val="TH SarabunPSK"/>
      <family val="2"/>
    </font>
    <font>
      <b/>
      <u/>
      <sz val="16"/>
      <color theme="1"/>
      <name val="TH SarabunPSK"/>
      <family val="2"/>
    </font>
    <font>
      <sz val="12"/>
      <color theme="1"/>
      <name val="TH SarabunPSK"/>
      <family val="2"/>
    </font>
    <font>
      <sz val="10"/>
      <color theme="1"/>
      <name val="Tahoma"/>
      <family val="2"/>
      <scheme val="minor"/>
    </font>
    <font>
      <b/>
      <sz val="14"/>
      <color theme="1"/>
      <name val="TH SarabunPSK"/>
      <family val="2"/>
    </font>
    <font>
      <b/>
      <sz val="11"/>
      <color theme="1"/>
      <name val="TH SarabunPSK"/>
      <family val="2"/>
    </font>
    <font>
      <b/>
      <sz val="12"/>
      <color theme="1"/>
      <name val="TH SarabunPSK"/>
      <family val="2"/>
    </font>
  </fonts>
  <fills count="11">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9"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43" fontId="3" fillId="0" borderId="0" applyFont="0" applyFill="0" applyBorder="0" applyAlignment="0" applyProtection="0"/>
  </cellStyleXfs>
  <cellXfs count="111">
    <xf numFmtId="0" fontId="0" fillId="0" borderId="0" xfId="0"/>
    <xf numFmtId="0" fontId="2" fillId="0" borderId="0" xfId="0" applyFont="1" applyAlignment="1">
      <alignment vertical="top" wrapText="1"/>
    </xf>
    <xf numFmtId="2" fontId="2" fillId="2" borderId="1" xfId="0" applyNumberFormat="1" applyFont="1" applyFill="1" applyBorder="1" applyAlignment="1">
      <alignment vertical="top" wrapText="1"/>
    </xf>
    <xf numFmtId="0" fontId="2" fillId="2" borderId="1" xfId="0" applyFont="1" applyFill="1" applyBorder="1" applyAlignment="1">
      <alignment vertical="top" wrapText="1"/>
    </xf>
    <xf numFmtId="0" fontId="2" fillId="4" borderId="0" xfId="0" applyFont="1" applyFill="1" applyAlignment="1">
      <alignment vertical="top" wrapText="1"/>
    </xf>
    <xf numFmtId="0" fontId="5" fillId="2" borderId="1" xfId="0" applyFont="1" applyFill="1" applyBorder="1" applyAlignment="1">
      <alignment vertical="top" wrapText="1"/>
    </xf>
    <xf numFmtId="1" fontId="1" fillId="2" borderId="0" xfId="0" applyNumberFormat="1" applyFont="1" applyFill="1" applyAlignment="1">
      <alignment horizontal="right" vertical="top" wrapText="1"/>
    </xf>
    <xf numFmtId="1" fontId="6" fillId="2" borderId="0" xfId="0" applyNumberFormat="1" applyFont="1" applyFill="1" applyAlignment="1">
      <alignment vertical="top" wrapText="1"/>
    </xf>
    <xf numFmtId="0" fontId="1" fillId="2" borderId="0" xfId="0" applyFont="1" applyFill="1" applyAlignment="1">
      <alignment vertical="top" wrapText="1"/>
    </xf>
    <xf numFmtId="0" fontId="5" fillId="2" borderId="0" xfId="0" applyFont="1" applyFill="1" applyAlignment="1">
      <alignment vertical="top" wrapText="1"/>
    </xf>
    <xf numFmtId="0" fontId="4" fillId="3" borderId="1" xfId="0" applyFont="1" applyFill="1" applyBorder="1" applyAlignment="1" applyProtection="1">
      <alignment horizontal="left" vertical="top"/>
    </xf>
    <xf numFmtId="0" fontId="1" fillId="2" borderId="1" xfId="0" applyFont="1" applyFill="1" applyBorder="1" applyAlignment="1" applyProtection="1">
      <alignment vertical="top" wrapText="1"/>
    </xf>
    <xf numFmtId="0" fontId="2" fillId="0" borderId="0" xfId="0" applyFont="1" applyAlignment="1" applyProtection="1">
      <alignment vertical="top" wrapText="1"/>
    </xf>
    <xf numFmtId="0" fontId="1" fillId="3" borderId="1" xfId="0" applyFont="1" applyFill="1" applyBorder="1" applyAlignment="1" applyProtection="1">
      <alignment horizontal="center" vertical="top" wrapText="1"/>
    </xf>
    <xf numFmtId="0" fontId="2" fillId="3" borderId="0" xfId="0" applyFont="1" applyFill="1" applyAlignment="1" applyProtection="1">
      <alignment vertical="top" wrapText="1"/>
    </xf>
    <xf numFmtId="0" fontId="2" fillId="0" borderId="0" xfId="0" applyFont="1" applyAlignment="1" applyProtection="1">
      <alignment vertical="top" wrapText="1"/>
      <protection locked="0"/>
    </xf>
    <xf numFmtId="3" fontId="8" fillId="0" borderId="1" xfId="0" applyNumberFormat="1" applyFont="1" applyBorder="1" applyAlignment="1" applyProtection="1">
      <alignment wrapText="1"/>
      <protection locked="0"/>
    </xf>
    <xf numFmtId="0" fontId="2" fillId="2" borderId="0" xfId="0" applyFont="1" applyFill="1" applyAlignment="1">
      <alignment vertical="top" wrapText="1"/>
    </xf>
    <xf numFmtId="0" fontId="1" fillId="3" borderId="1" xfId="0" applyFont="1" applyFill="1" applyBorder="1" applyAlignment="1">
      <alignment horizontal="center" vertical="top" wrapText="1"/>
    </xf>
    <xf numFmtId="0" fontId="2" fillId="2" borderId="0" xfId="0" applyFont="1" applyFill="1" applyAlignment="1" applyProtection="1">
      <alignment vertical="top" wrapText="1"/>
    </xf>
    <xf numFmtId="2" fontId="2" fillId="2" borderId="1" xfId="0" applyNumberFormat="1" applyFont="1" applyFill="1" applyBorder="1" applyAlignment="1">
      <alignment horizontal="center" vertical="top" wrapText="1"/>
    </xf>
    <xf numFmtId="2" fontId="2" fillId="5" borderId="0" xfId="0" applyNumberFormat="1" applyFont="1" applyFill="1" applyAlignment="1" applyProtection="1">
      <alignment horizontal="right" vertical="top"/>
      <protection locked="0"/>
    </xf>
    <xf numFmtId="0" fontId="0" fillId="0" borderId="0" xfId="0" applyProtection="1">
      <protection locked="0"/>
    </xf>
    <xf numFmtId="0" fontId="9" fillId="3" borderId="1" xfId="0" applyFont="1" applyFill="1" applyBorder="1" applyAlignment="1">
      <alignment horizontal="center" vertical="top" wrapText="1"/>
    </xf>
    <xf numFmtId="43" fontId="2" fillId="0" borderId="1" xfId="1" applyFont="1" applyBorder="1" applyAlignment="1" applyProtection="1">
      <alignment horizontal="center" vertical="top" wrapText="1"/>
      <protection locked="0"/>
    </xf>
    <xf numFmtId="43" fontId="1" fillId="3" borderId="1" xfId="1" applyFont="1" applyFill="1" applyBorder="1" applyAlignment="1">
      <alignment horizontal="center" vertical="top" wrapText="1"/>
    </xf>
    <xf numFmtId="2" fontId="10" fillId="0" borderId="0" xfId="0" applyNumberFormat="1" applyFont="1" applyAlignment="1" applyProtection="1">
      <alignment horizontal="right" vertical="top"/>
      <protection locked="0"/>
    </xf>
    <xf numFmtId="43" fontId="2" fillId="0" borderId="0" xfId="0" applyNumberFormat="1" applyFont="1" applyAlignment="1" applyProtection="1">
      <alignment horizontal="center" vertical="top"/>
      <protection locked="0"/>
    </xf>
    <xf numFmtId="43" fontId="2" fillId="2" borderId="1" xfId="1" applyFont="1" applyFill="1" applyBorder="1" applyAlignment="1">
      <alignment vertical="top" wrapText="1"/>
    </xf>
    <xf numFmtId="43" fontId="2" fillId="0" borderId="2" xfId="0" applyNumberFormat="1" applyFont="1" applyBorder="1" applyAlignment="1" applyProtection="1">
      <alignment horizontal="center" vertical="top"/>
      <protection locked="0"/>
    </xf>
    <xf numFmtId="0" fontId="11" fillId="3" borderId="1" xfId="0" applyFont="1" applyFill="1" applyBorder="1" applyAlignment="1">
      <alignment horizontal="center" vertical="center" wrapText="1"/>
    </xf>
    <xf numFmtId="43" fontId="2" fillId="6" borderId="1" xfId="1" applyFont="1" applyFill="1" applyBorder="1" applyAlignment="1" applyProtection="1">
      <alignment horizontal="center" vertical="top" wrapText="1"/>
    </xf>
    <xf numFmtId="2" fontId="2" fillId="7" borderId="1" xfId="0" applyNumberFormat="1" applyFont="1" applyFill="1" applyBorder="1" applyAlignment="1" applyProtection="1">
      <alignment horizontal="center" vertical="top" wrapText="1"/>
      <protection locked="0"/>
    </xf>
    <xf numFmtId="43" fontId="1" fillId="6" borderId="1" xfId="1" applyFont="1" applyFill="1" applyBorder="1" applyAlignment="1" applyProtection="1">
      <alignment horizontal="center" vertical="top" wrapText="1"/>
    </xf>
    <xf numFmtId="2" fontId="1" fillId="3" borderId="1" xfId="0" applyNumberFormat="1" applyFont="1" applyFill="1" applyBorder="1" applyAlignment="1" applyProtection="1">
      <alignment horizontal="center" vertical="top" wrapText="1"/>
      <protection locked="0"/>
    </xf>
    <xf numFmtId="2" fontId="2" fillId="0" borderId="0" xfId="0" applyNumberFormat="1" applyFont="1" applyAlignment="1">
      <alignment vertical="top" wrapText="1"/>
    </xf>
    <xf numFmtId="1" fontId="1" fillId="2" borderId="1" xfId="0" applyNumberFormat="1" applyFont="1" applyFill="1" applyBorder="1" applyAlignment="1">
      <alignment horizontal="right" vertical="top" wrapText="1"/>
    </xf>
    <xf numFmtId="0" fontId="8" fillId="0" borderId="0" xfId="0" applyFont="1" applyAlignment="1" applyProtection="1">
      <alignment wrapText="1"/>
      <protection locked="0"/>
    </xf>
    <xf numFmtId="43" fontId="1" fillId="3" borderId="1" xfId="1" applyFont="1" applyFill="1" applyBorder="1" applyAlignment="1">
      <alignment horizontal="right" vertical="top" wrapText="1"/>
    </xf>
    <xf numFmtId="0" fontId="2" fillId="0" borderId="0" xfId="0" applyFont="1" applyAlignment="1" applyProtection="1">
      <alignment horizontal="center" vertical="top"/>
      <protection locked="0"/>
    </xf>
    <xf numFmtId="0" fontId="2" fillId="0" borderId="2" xfId="0" applyFont="1" applyBorder="1" applyAlignment="1" applyProtection="1">
      <alignment horizontal="center" vertical="top"/>
      <protection locked="0"/>
    </xf>
    <xf numFmtId="0" fontId="2" fillId="0" borderId="0" xfId="0" applyFont="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0" fontId="2" fillId="0" borderId="1" xfId="0" applyFont="1" applyBorder="1" applyAlignment="1" applyProtection="1">
      <alignment horizontal="right" vertical="top" wrapText="1"/>
    </xf>
    <xf numFmtId="0" fontId="2" fillId="0" borderId="1" xfId="0" applyFont="1" applyBorder="1" applyAlignment="1" applyProtection="1">
      <alignment vertical="top" wrapText="1"/>
    </xf>
    <xf numFmtId="15" fontId="2" fillId="0" borderId="1" xfId="0" applyNumberFormat="1" applyFont="1" applyBorder="1" applyAlignment="1" applyProtection="1">
      <alignment horizontal="right" vertical="top" wrapText="1"/>
    </xf>
    <xf numFmtId="0" fontId="1" fillId="8" borderId="1" xfId="0" applyFont="1" applyFill="1" applyBorder="1" applyAlignment="1" applyProtection="1">
      <alignment vertical="top" wrapText="1"/>
    </xf>
    <xf numFmtId="0" fontId="1" fillId="8" borderId="1" xfId="0" applyFont="1" applyFill="1" applyBorder="1" applyAlignment="1" applyProtection="1">
      <alignment horizontal="center" vertical="top" wrapText="1"/>
    </xf>
    <xf numFmtId="2" fontId="2" fillId="8" borderId="1" xfId="0" applyNumberFormat="1" applyFont="1" applyFill="1" applyBorder="1" applyAlignment="1" applyProtection="1">
      <alignment vertical="top" wrapText="1"/>
    </xf>
    <xf numFmtId="43" fontId="2" fillId="8" borderId="1" xfId="1" applyFont="1" applyFill="1" applyBorder="1" applyAlignment="1" applyProtection="1">
      <alignment horizontal="center" vertical="top" wrapText="1"/>
    </xf>
    <xf numFmtId="187" fontId="2" fillId="8" borderId="1" xfId="1" applyNumberFormat="1" applyFont="1" applyFill="1" applyBorder="1" applyAlignment="1" applyProtection="1">
      <alignment horizontal="center" vertical="top" wrapText="1"/>
    </xf>
    <xf numFmtId="0" fontId="2" fillId="8" borderId="1" xfId="0" applyFont="1" applyFill="1" applyBorder="1" applyAlignment="1" applyProtection="1">
      <alignment vertical="top" wrapText="1"/>
    </xf>
    <xf numFmtId="43" fontId="1" fillId="8" borderId="1" xfId="1" applyFont="1" applyFill="1" applyBorder="1" applyAlignment="1" applyProtection="1">
      <alignment horizontal="center" vertical="top" wrapText="1"/>
    </xf>
    <xf numFmtId="187" fontId="1" fillId="8" borderId="1" xfId="1" applyNumberFormat="1" applyFont="1" applyFill="1" applyBorder="1" applyAlignment="1" applyProtection="1">
      <alignment horizontal="center" vertical="top" wrapText="1"/>
    </xf>
    <xf numFmtId="0" fontId="1" fillId="9" borderId="1" xfId="0" applyFont="1" applyFill="1" applyBorder="1" applyAlignment="1" applyProtection="1">
      <alignment vertical="top" wrapText="1"/>
    </xf>
    <xf numFmtId="0" fontId="1" fillId="9" borderId="1" xfId="0" applyFont="1" applyFill="1" applyBorder="1" applyAlignment="1" applyProtection="1">
      <alignment horizontal="center" vertical="top" wrapText="1"/>
    </xf>
    <xf numFmtId="2" fontId="2" fillId="9" borderId="1" xfId="0" applyNumberFormat="1" applyFont="1" applyFill="1" applyBorder="1" applyAlignment="1" applyProtection="1">
      <alignment vertical="top" wrapText="1"/>
    </xf>
    <xf numFmtId="43" fontId="2" fillId="9" borderId="1" xfId="1" applyFont="1" applyFill="1" applyBorder="1" applyAlignment="1" applyProtection="1">
      <alignment horizontal="center" vertical="top" wrapText="1"/>
    </xf>
    <xf numFmtId="187" fontId="2" fillId="9" borderId="1" xfId="1" applyNumberFormat="1" applyFont="1" applyFill="1" applyBorder="1" applyAlignment="1" applyProtection="1">
      <alignment horizontal="center" vertical="top" wrapText="1"/>
    </xf>
    <xf numFmtId="0" fontId="2" fillId="9" borderId="1" xfId="0" applyFont="1" applyFill="1" applyBorder="1" applyAlignment="1" applyProtection="1">
      <alignment vertical="top" wrapText="1"/>
    </xf>
    <xf numFmtId="43" fontId="1" fillId="9" borderId="1" xfId="1" applyFont="1" applyFill="1" applyBorder="1" applyAlignment="1" applyProtection="1">
      <alignment horizontal="center" vertical="top" wrapText="1"/>
    </xf>
    <xf numFmtId="187" fontId="1" fillId="9" borderId="1" xfId="1" applyNumberFormat="1" applyFont="1" applyFill="1" applyBorder="1" applyAlignment="1" applyProtection="1">
      <alignment horizontal="center" vertical="top" wrapText="1"/>
    </xf>
    <xf numFmtId="0" fontId="1" fillId="10" borderId="1" xfId="0" applyFont="1" applyFill="1" applyBorder="1" applyAlignment="1" applyProtection="1">
      <alignment vertical="top" wrapText="1"/>
    </xf>
    <xf numFmtId="0" fontId="1" fillId="10" borderId="1" xfId="0" applyFont="1" applyFill="1" applyBorder="1" applyAlignment="1" applyProtection="1">
      <alignment horizontal="center" vertical="top" wrapText="1"/>
    </xf>
    <xf numFmtId="2" fontId="2" fillId="10" borderId="1" xfId="0" applyNumberFormat="1" applyFont="1" applyFill="1" applyBorder="1" applyAlignment="1" applyProtection="1">
      <alignment vertical="top" wrapText="1"/>
    </xf>
    <xf numFmtId="43" fontId="2" fillId="10" borderId="1" xfId="1" applyFont="1" applyFill="1" applyBorder="1" applyAlignment="1" applyProtection="1">
      <alignment horizontal="center" vertical="top" wrapText="1"/>
    </xf>
    <xf numFmtId="187" fontId="2" fillId="10" borderId="1" xfId="1" applyNumberFormat="1" applyFont="1" applyFill="1" applyBorder="1" applyAlignment="1" applyProtection="1">
      <alignment horizontal="center" vertical="top" wrapText="1"/>
    </xf>
    <xf numFmtId="0" fontId="2" fillId="10" borderId="1" xfId="0" applyFont="1" applyFill="1" applyBorder="1" applyAlignment="1" applyProtection="1">
      <alignment vertical="top" wrapText="1"/>
    </xf>
    <xf numFmtId="43" fontId="1" fillId="10" borderId="1" xfId="1" applyFont="1" applyFill="1" applyBorder="1" applyAlignment="1" applyProtection="1">
      <alignment horizontal="center" vertical="top" wrapText="1"/>
    </xf>
    <xf numFmtId="187" fontId="1" fillId="10" borderId="1" xfId="1" applyNumberFormat="1" applyFont="1" applyFill="1" applyBorder="1" applyAlignment="1" applyProtection="1">
      <alignment horizontal="center" vertical="top" wrapText="1"/>
    </xf>
    <xf numFmtId="2" fontId="1" fillId="3" borderId="1" xfId="0" applyNumberFormat="1" applyFont="1" applyFill="1" applyBorder="1" applyAlignment="1">
      <alignment horizontal="center" vertical="top" wrapText="1"/>
    </xf>
    <xf numFmtId="2" fontId="2" fillId="0" borderId="1" xfId="0" applyNumberFormat="1" applyFont="1" applyBorder="1" applyAlignment="1" applyProtection="1">
      <alignment horizontal="center" vertical="top" wrapText="1"/>
      <protection locked="0"/>
    </xf>
    <xf numFmtId="2" fontId="2" fillId="0" borderId="0" xfId="0" applyNumberFormat="1" applyFont="1" applyAlignment="1" applyProtection="1">
      <alignment horizontal="right" vertical="top"/>
      <protection locked="0"/>
    </xf>
    <xf numFmtId="2" fontId="1" fillId="3" borderId="1" xfId="0" applyNumberFormat="1" applyFont="1" applyFill="1" applyBorder="1" applyAlignment="1">
      <alignment horizontal="center" vertical="top" wrapText="1"/>
    </xf>
    <xf numFmtId="2" fontId="2" fillId="0" borderId="1" xfId="0" applyNumberFormat="1" applyFont="1" applyBorder="1" applyAlignment="1" applyProtection="1">
      <alignment horizontal="center" vertical="top" wrapText="1"/>
      <protection locked="0"/>
    </xf>
    <xf numFmtId="2" fontId="2" fillId="0" borderId="0" xfId="0" applyNumberFormat="1" applyFont="1" applyAlignment="1" applyProtection="1">
      <alignment horizontal="right" vertical="top"/>
      <protection locked="0"/>
    </xf>
    <xf numFmtId="0" fontId="2" fillId="3" borderId="2" xfId="0" applyFont="1" applyFill="1" applyBorder="1" applyAlignment="1" applyProtection="1">
      <alignment horizontal="center" vertical="top" wrapText="1"/>
    </xf>
    <xf numFmtId="0" fontId="2" fillId="3" borderId="3" xfId="0" applyFont="1" applyFill="1" applyBorder="1" applyAlignment="1" applyProtection="1">
      <alignment horizontal="center" vertical="top" wrapText="1"/>
    </xf>
    <xf numFmtId="0" fontId="2" fillId="0" borderId="0" xfId="0" applyFont="1" applyAlignment="1" applyProtection="1">
      <alignment horizontal="left" vertical="top" wrapText="1"/>
      <protection locked="0"/>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2" fontId="1" fillId="3" borderId="0" xfId="0" applyNumberFormat="1" applyFont="1" applyFill="1" applyAlignment="1">
      <alignment horizontal="center" vertical="center" wrapText="1"/>
    </xf>
    <xf numFmtId="15" fontId="2" fillId="0" borderId="0" xfId="0" applyNumberFormat="1" applyFont="1" applyAlignment="1" applyProtection="1">
      <alignment horizontal="left" vertical="top"/>
      <protection locked="0"/>
    </xf>
    <xf numFmtId="0" fontId="2" fillId="0" borderId="0" xfId="0" applyFont="1" applyAlignment="1" applyProtection="1">
      <alignment horizontal="left" vertical="top"/>
      <protection locked="0"/>
    </xf>
    <xf numFmtId="2" fontId="4" fillId="0" borderId="0" xfId="0" applyNumberFormat="1" applyFont="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0" borderId="0" xfId="0" applyFont="1" applyAlignment="1" applyProtection="1">
      <alignment horizontal="left" vertical="top" wrapText="1"/>
      <protection locked="0"/>
    </xf>
    <xf numFmtId="0" fontId="2" fillId="0" borderId="2" xfId="0" applyFont="1" applyBorder="1" applyAlignment="1" applyProtection="1">
      <alignment horizontal="left" vertical="top"/>
      <protection locked="0"/>
    </xf>
    <xf numFmtId="2" fontId="2" fillId="0" borderId="6" xfId="0" applyNumberFormat="1" applyFont="1" applyBorder="1" applyAlignment="1" applyProtection="1">
      <alignment horizontal="center" vertical="top" wrapText="1"/>
      <protection locked="0"/>
    </xf>
    <xf numFmtId="2" fontId="2" fillId="0" borderId="3" xfId="0" applyNumberFormat="1" applyFont="1" applyBorder="1" applyAlignment="1" applyProtection="1">
      <alignment horizontal="center" vertical="top" wrapText="1"/>
      <protection locked="0"/>
    </xf>
    <xf numFmtId="2" fontId="2" fillId="0" borderId="7" xfId="0" applyNumberFormat="1" applyFont="1" applyBorder="1" applyAlignment="1" applyProtection="1">
      <alignment horizontal="center" vertical="top" wrapText="1"/>
      <protection locked="0"/>
    </xf>
    <xf numFmtId="2" fontId="1" fillId="3" borderId="6" xfId="0" applyNumberFormat="1" applyFont="1" applyFill="1" applyBorder="1" applyAlignment="1">
      <alignment horizontal="center" vertical="top" wrapText="1"/>
    </xf>
    <xf numFmtId="2" fontId="1" fillId="3" borderId="3" xfId="0" applyNumberFormat="1" applyFont="1" applyFill="1" applyBorder="1" applyAlignment="1">
      <alignment horizontal="center" vertical="top" wrapText="1"/>
    </xf>
    <xf numFmtId="2" fontId="1" fillId="3" borderId="7" xfId="0" applyNumberFormat="1" applyFont="1" applyFill="1" applyBorder="1" applyAlignment="1">
      <alignment horizontal="center" vertical="top" wrapText="1"/>
    </xf>
    <xf numFmtId="2" fontId="1" fillId="3" borderId="1" xfId="0" applyNumberFormat="1" applyFont="1" applyFill="1" applyBorder="1" applyAlignment="1">
      <alignment horizontal="center" vertical="top" wrapText="1"/>
    </xf>
    <xf numFmtId="0" fontId="5" fillId="2" borderId="0" xfId="0" applyFont="1" applyFill="1" applyAlignment="1">
      <alignment horizontal="left" vertical="top" wrapText="1"/>
    </xf>
    <xf numFmtId="0" fontId="7" fillId="0" borderId="1" xfId="0" applyFont="1" applyBorder="1" applyAlignment="1" applyProtection="1">
      <alignment vertical="top" wrapText="1"/>
      <protection locked="0"/>
    </xf>
    <xf numFmtId="2" fontId="2" fillId="0" borderId="1" xfId="0" applyNumberFormat="1" applyFont="1" applyBorder="1" applyAlignment="1" applyProtection="1">
      <alignment horizontal="center" vertical="top" wrapText="1"/>
      <protection locked="0"/>
    </xf>
    <xf numFmtId="2" fontId="11" fillId="3" borderId="0" xfId="0" applyNumberFormat="1" applyFont="1" applyFill="1" applyAlignment="1">
      <alignment horizontal="center" vertical="center" wrapText="1"/>
    </xf>
    <xf numFmtId="0" fontId="2" fillId="0" borderId="2"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2" fontId="7" fillId="0" borderId="0" xfId="0" applyNumberFormat="1" applyFont="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2" fontId="9" fillId="3" borderId="0" xfId="0" applyNumberFormat="1" applyFont="1" applyFill="1" applyAlignment="1">
      <alignment horizontal="center" vertical="center" wrapText="1"/>
    </xf>
    <xf numFmtId="2" fontId="1" fillId="3" borderId="0" xfId="0" applyNumberFormat="1" applyFont="1" applyFill="1" applyAlignment="1">
      <alignment horizontal="center" vertical="top" wrapText="1"/>
    </xf>
    <xf numFmtId="0" fontId="4" fillId="0" borderId="3" xfId="0" applyFont="1" applyBorder="1" applyAlignment="1" applyProtection="1">
      <alignment horizontal="left" vertical="top" wrapText="1"/>
      <protection locked="0"/>
    </xf>
    <xf numFmtId="0" fontId="5" fillId="2" borderId="8" xfId="0" applyFont="1" applyFill="1" applyBorder="1" applyAlignment="1">
      <alignment horizontal="left" vertical="top" wrapText="1"/>
    </xf>
    <xf numFmtId="0" fontId="2" fillId="0" borderId="1" xfId="0" applyFont="1" applyBorder="1" applyAlignment="1" applyProtection="1">
      <alignment horizontal="left" vertical="top"/>
      <protection locked="0"/>
    </xf>
    <xf numFmtId="2" fontId="2" fillId="0" borderId="0" xfId="0" applyNumberFormat="1" applyFont="1" applyAlignment="1" applyProtection="1">
      <alignment horizontal="right" vertical="top"/>
      <protection locked="0"/>
    </xf>
    <xf numFmtId="2" fontId="2" fillId="0" borderId="0" xfId="0" applyNumberFormat="1" applyFont="1" applyAlignment="1" applyProtection="1">
      <alignment horizontal="left" vertical="top" wrapText="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abSelected="1" zoomScale="90" zoomScaleNormal="90" workbookViewId="0">
      <pane xSplit="1" ySplit="5" topLeftCell="B6" activePane="bottomRight" state="frozen"/>
      <selection pane="topRight" activeCell="B1" sqref="B1"/>
      <selection pane="bottomLeft" activeCell="A5" sqref="A5"/>
      <selection pane="bottomRight" activeCell="G12" sqref="G12"/>
    </sheetView>
  </sheetViews>
  <sheetFormatPr defaultRowHeight="18" customHeight="1" x14ac:dyDescent="0.2"/>
  <cols>
    <col min="1" max="1" width="23.5" style="12" customWidth="1"/>
    <col min="2" max="2" width="15" style="12" customWidth="1"/>
    <col min="3" max="3" width="14.125" style="12" customWidth="1"/>
    <col min="4" max="4" width="15.375" style="12" customWidth="1"/>
    <col min="5" max="5" width="15.5" style="12" customWidth="1"/>
    <col min="6" max="16384" width="9" style="12"/>
  </cols>
  <sheetData>
    <row r="1" spans="1:5" ht="22.5" customHeight="1" x14ac:dyDescent="0.2">
      <c r="A1" s="11" t="s">
        <v>12</v>
      </c>
      <c r="B1" s="43" t="s">
        <v>348</v>
      </c>
    </row>
    <row r="2" spans="1:5" ht="18" customHeight="1" x14ac:dyDescent="0.2">
      <c r="A2" s="11" t="s">
        <v>13</v>
      </c>
      <c r="B2" s="44">
        <v>2561</v>
      </c>
    </row>
    <row r="3" spans="1:5" ht="18" customHeight="1" x14ac:dyDescent="0.2">
      <c r="A3" s="11" t="s">
        <v>22</v>
      </c>
      <c r="B3" s="45">
        <v>241608</v>
      </c>
    </row>
    <row r="4" spans="1:5" ht="4.5" customHeight="1" x14ac:dyDescent="0.2">
      <c r="A4" s="76"/>
      <c r="B4" s="76"/>
      <c r="C4" s="76"/>
      <c r="D4" s="76"/>
      <c r="E4" s="76"/>
    </row>
    <row r="5" spans="1:5" ht="18" customHeight="1" x14ac:dyDescent="0.2">
      <c r="A5" s="46" t="s">
        <v>20</v>
      </c>
      <c r="B5" s="47" t="s">
        <v>11</v>
      </c>
      <c r="C5" s="47" t="s">
        <v>16</v>
      </c>
      <c r="D5" s="47" t="s">
        <v>15</v>
      </c>
      <c r="E5" s="47" t="s">
        <v>17</v>
      </c>
    </row>
    <row r="6" spans="1:5" ht="18" customHeight="1" x14ac:dyDescent="0.2">
      <c r="A6" s="51" t="s">
        <v>4</v>
      </c>
      <c r="B6" s="49">
        <v>2046.342103061445</v>
      </c>
      <c r="C6" s="49">
        <v>2475</v>
      </c>
      <c r="D6" s="50">
        <v>82.680489012583635</v>
      </c>
      <c r="E6" s="47">
        <v>1</v>
      </c>
    </row>
    <row r="7" spans="1:5" ht="18" customHeight="1" x14ac:dyDescent="0.2">
      <c r="A7" s="48" t="s">
        <v>3</v>
      </c>
      <c r="B7" s="49">
        <v>2044.8052352113627</v>
      </c>
      <c r="C7" s="49">
        <v>2475</v>
      </c>
      <c r="D7" s="50">
        <v>82.618393341873244</v>
      </c>
      <c r="E7" s="47">
        <v>2</v>
      </c>
    </row>
    <row r="8" spans="1:5" ht="18" customHeight="1" x14ac:dyDescent="0.2">
      <c r="A8" s="51" t="s">
        <v>1</v>
      </c>
      <c r="B8" s="49">
        <v>1984.6234538969206</v>
      </c>
      <c r="C8" s="49">
        <v>2475</v>
      </c>
      <c r="D8" s="50">
        <v>80.186806218057399</v>
      </c>
      <c r="E8" s="47">
        <v>3</v>
      </c>
    </row>
    <row r="9" spans="1:5" ht="18" customHeight="1" x14ac:dyDescent="0.2">
      <c r="A9" s="51" t="s">
        <v>7</v>
      </c>
      <c r="B9" s="49">
        <v>1983.5792105263158</v>
      </c>
      <c r="C9" s="49">
        <v>2475</v>
      </c>
      <c r="D9" s="50">
        <v>80.144614566719824</v>
      </c>
      <c r="E9" s="47">
        <v>4</v>
      </c>
    </row>
    <row r="10" spans="1:5" ht="18" customHeight="1" x14ac:dyDescent="0.2">
      <c r="A10" s="48" t="s">
        <v>0</v>
      </c>
      <c r="B10" s="49">
        <v>1982.1849193930348</v>
      </c>
      <c r="C10" s="49">
        <v>2475</v>
      </c>
      <c r="D10" s="50">
        <v>80.088279571435748</v>
      </c>
      <c r="E10" s="47">
        <v>5</v>
      </c>
    </row>
    <row r="11" spans="1:5" ht="18" customHeight="1" x14ac:dyDescent="0.2">
      <c r="A11" s="48" t="s">
        <v>6</v>
      </c>
      <c r="B11" s="49">
        <v>1953.4914953981254</v>
      </c>
      <c r="C11" s="49">
        <v>2475</v>
      </c>
      <c r="D11" s="50">
        <v>78.928949309015167</v>
      </c>
      <c r="E11" s="47">
        <v>6</v>
      </c>
    </row>
    <row r="12" spans="1:5" ht="18" customHeight="1" x14ac:dyDescent="0.2">
      <c r="A12" s="48" t="s">
        <v>14</v>
      </c>
      <c r="B12" s="49">
        <v>1945.5735107731305</v>
      </c>
      <c r="C12" s="49">
        <v>2475</v>
      </c>
      <c r="D12" s="50">
        <v>78.609030738308306</v>
      </c>
      <c r="E12" s="47">
        <v>7</v>
      </c>
    </row>
    <row r="13" spans="1:5" ht="18" customHeight="1" x14ac:dyDescent="0.2">
      <c r="A13" s="48" t="s">
        <v>2</v>
      </c>
      <c r="B13" s="49">
        <v>1945.1311854134176</v>
      </c>
      <c r="C13" s="49">
        <v>2475</v>
      </c>
      <c r="D13" s="50">
        <v>78.591159006602723</v>
      </c>
      <c r="E13" s="47">
        <v>8</v>
      </c>
    </row>
    <row r="14" spans="1:5" ht="18" customHeight="1" x14ac:dyDescent="0.2">
      <c r="A14" s="48" t="s">
        <v>8</v>
      </c>
      <c r="B14" s="49">
        <v>1880.1393581215048</v>
      </c>
      <c r="C14" s="49">
        <v>2425</v>
      </c>
      <c r="D14" s="50">
        <v>77.531519922536276</v>
      </c>
      <c r="E14" s="47">
        <v>9</v>
      </c>
    </row>
    <row r="15" spans="1:5" ht="18" customHeight="1" x14ac:dyDescent="0.2">
      <c r="A15" s="48" t="s">
        <v>5</v>
      </c>
      <c r="B15" s="49">
        <v>1905.7333333333336</v>
      </c>
      <c r="C15" s="49">
        <v>2475</v>
      </c>
      <c r="D15" s="50">
        <v>76.999326599326608</v>
      </c>
      <c r="E15" s="47">
        <v>10</v>
      </c>
    </row>
    <row r="16" spans="1:5" ht="18" customHeight="1" x14ac:dyDescent="0.2">
      <c r="A16" s="48" t="s">
        <v>10</v>
      </c>
      <c r="B16" s="49">
        <v>1897.6319800317285</v>
      </c>
      <c r="C16" s="49">
        <v>2475</v>
      </c>
      <c r="D16" s="50">
        <v>76.67199919320116</v>
      </c>
      <c r="E16" s="47">
        <v>11</v>
      </c>
    </row>
    <row r="17" spans="1:5" ht="18" customHeight="1" x14ac:dyDescent="0.2">
      <c r="A17" s="47" t="s">
        <v>9</v>
      </c>
      <c r="B17" s="52">
        <v>21569.235785160319</v>
      </c>
      <c r="C17" s="52">
        <v>27175</v>
      </c>
      <c r="D17" s="53">
        <v>79.371612824876976</v>
      </c>
      <c r="E17" s="47" t="s">
        <v>21</v>
      </c>
    </row>
    <row r="18" spans="1:5" ht="4.5" customHeight="1" x14ac:dyDescent="0.2">
      <c r="A18" s="77"/>
      <c r="B18" s="77"/>
      <c r="C18" s="77"/>
      <c r="D18" s="77"/>
      <c r="E18" s="77"/>
    </row>
    <row r="19" spans="1:5" ht="18" customHeight="1" x14ac:dyDescent="0.2">
      <c r="A19" s="54" t="s">
        <v>19</v>
      </c>
      <c r="B19" s="55" t="s">
        <v>11</v>
      </c>
      <c r="C19" s="55" t="s">
        <v>16</v>
      </c>
      <c r="D19" s="55" t="s">
        <v>15</v>
      </c>
      <c r="E19" s="55" t="s">
        <v>17</v>
      </c>
    </row>
    <row r="20" spans="1:5" ht="18" customHeight="1" x14ac:dyDescent="0.2">
      <c r="A20" s="56" t="s">
        <v>28</v>
      </c>
      <c r="B20" s="57">
        <v>1038.1710515307225</v>
      </c>
      <c r="C20" s="57">
        <v>1250</v>
      </c>
      <c r="D20" s="58">
        <v>83.053684122457796</v>
      </c>
      <c r="E20" s="55">
        <v>1</v>
      </c>
    </row>
    <row r="21" spans="1:5" ht="18" customHeight="1" x14ac:dyDescent="0.2">
      <c r="A21" s="59" t="s">
        <v>27</v>
      </c>
      <c r="B21" s="57">
        <v>1032.4026176056814</v>
      </c>
      <c r="C21" s="57">
        <v>1250</v>
      </c>
      <c r="D21" s="58">
        <v>82.592209408454508</v>
      </c>
      <c r="E21" s="55">
        <v>2</v>
      </c>
    </row>
    <row r="22" spans="1:5" ht="18" customHeight="1" x14ac:dyDescent="0.2">
      <c r="A22" s="59" t="s">
        <v>32</v>
      </c>
      <c r="B22" s="57">
        <v>1011.7896052631579</v>
      </c>
      <c r="C22" s="57">
        <v>1250</v>
      </c>
      <c r="D22" s="58">
        <v>80.943168421052633</v>
      </c>
      <c r="E22" s="55">
        <v>3</v>
      </c>
    </row>
    <row r="23" spans="1:5" ht="18" customHeight="1" x14ac:dyDescent="0.2">
      <c r="A23" s="56" t="s">
        <v>24</v>
      </c>
      <c r="B23" s="57">
        <v>1006.0924596965174</v>
      </c>
      <c r="C23" s="57">
        <v>1250</v>
      </c>
      <c r="D23" s="58">
        <v>80.487396775721393</v>
      </c>
      <c r="E23" s="55">
        <v>4</v>
      </c>
    </row>
    <row r="24" spans="1:5" ht="18" customHeight="1" x14ac:dyDescent="0.2">
      <c r="A24" s="59" t="s">
        <v>25</v>
      </c>
      <c r="B24" s="57">
        <v>1002.3117269484603</v>
      </c>
      <c r="C24" s="57">
        <v>1250</v>
      </c>
      <c r="D24" s="58">
        <v>80.184938155876821</v>
      </c>
      <c r="E24" s="55">
        <v>5</v>
      </c>
    </row>
    <row r="25" spans="1:5" ht="18" customHeight="1" x14ac:dyDescent="0.2">
      <c r="A25" s="56" t="s">
        <v>26</v>
      </c>
      <c r="B25" s="57">
        <v>987.5655927067088</v>
      </c>
      <c r="C25" s="57">
        <v>1250</v>
      </c>
      <c r="D25" s="58">
        <v>79.005247416536704</v>
      </c>
      <c r="E25" s="55">
        <v>6</v>
      </c>
    </row>
    <row r="26" spans="1:5" ht="18" customHeight="1" x14ac:dyDescent="0.2">
      <c r="A26" s="56" t="s">
        <v>30</v>
      </c>
      <c r="B26" s="57">
        <v>982.78675538656523</v>
      </c>
      <c r="C26" s="57">
        <v>1250</v>
      </c>
      <c r="D26" s="58">
        <v>78.622940430925212</v>
      </c>
      <c r="E26" s="55">
        <v>7</v>
      </c>
    </row>
    <row r="27" spans="1:5" ht="18" customHeight="1" x14ac:dyDescent="0.2">
      <c r="A27" s="56" t="s">
        <v>31</v>
      </c>
      <c r="B27" s="57">
        <v>981.74574769906269</v>
      </c>
      <c r="C27" s="57">
        <v>1250</v>
      </c>
      <c r="D27" s="58">
        <v>78.539659815925006</v>
      </c>
      <c r="E27" s="55">
        <v>8</v>
      </c>
    </row>
    <row r="28" spans="1:5" ht="18" customHeight="1" x14ac:dyDescent="0.2">
      <c r="A28" s="56" t="s">
        <v>29</v>
      </c>
      <c r="B28" s="57">
        <v>972.86666666666679</v>
      </c>
      <c r="C28" s="57">
        <v>1250</v>
      </c>
      <c r="D28" s="58">
        <v>77.829333333333338</v>
      </c>
      <c r="E28" s="55">
        <v>9</v>
      </c>
    </row>
    <row r="29" spans="1:5" ht="18" customHeight="1" x14ac:dyDescent="0.2">
      <c r="A29" s="56" t="s">
        <v>33</v>
      </c>
      <c r="B29" s="57">
        <v>930.06967906075238</v>
      </c>
      <c r="C29" s="57">
        <v>1200</v>
      </c>
      <c r="D29" s="58">
        <v>77.505806588396027</v>
      </c>
      <c r="E29" s="55">
        <v>10</v>
      </c>
    </row>
    <row r="30" spans="1:5" ht="18" customHeight="1" x14ac:dyDescent="0.2">
      <c r="A30" s="56" t="s">
        <v>23</v>
      </c>
      <c r="B30" s="57">
        <v>948.81599001586426</v>
      </c>
      <c r="C30" s="57">
        <v>1250</v>
      </c>
      <c r="D30" s="58">
        <v>75.905279201269138</v>
      </c>
      <c r="E30" s="55">
        <v>11</v>
      </c>
    </row>
    <row r="31" spans="1:5" ht="18" customHeight="1" x14ac:dyDescent="0.2">
      <c r="A31" s="55" t="s">
        <v>9</v>
      </c>
      <c r="B31" s="60">
        <v>10894.61789258016</v>
      </c>
      <c r="C31" s="60">
        <v>13700</v>
      </c>
      <c r="D31" s="61">
        <v>79.522758340001161</v>
      </c>
      <c r="E31" s="55" t="s">
        <v>21</v>
      </c>
    </row>
    <row r="32" spans="1:5" s="14" customFormat="1" ht="4.5" customHeight="1" x14ac:dyDescent="0.2">
      <c r="A32" s="13"/>
      <c r="B32" s="13"/>
      <c r="C32" s="13"/>
      <c r="D32" s="13"/>
      <c r="E32" s="13"/>
    </row>
    <row r="33" spans="1:5" ht="18" customHeight="1" x14ac:dyDescent="0.2">
      <c r="A33" s="62" t="s">
        <v>18</v>
      </c>
      <c r="B33" s="63" t="s">
        <v>11</v>
      </c>
      <c r="C33" s="63" t="s">
        <v>16</v>
      </c>
      <c r="D33" s="63" t="s">
        <v>15</v>
      </c>
      <c r="E33" s="63" t="s">
        <v>17</v>
      </c>
    </row>
    <row r="34" spans="1:5" ht="18" customHeight="1" x14ac:dyDescent="0.2">
      <c r="A34" s="64" t="s">
        <v>3</v>
      </c>
      <c r="B34" s="65">
        <v>1012.4026176056813</v>
      </c>
      <c r="C34" s="65">
        <v>1225</v>
      </c>
      <c r="D34" s="66">
        <v>82.645111641280096</v>
      </c>
      <c r="E34" s="63">
        <v>1</v>
      </c>
    </row>
    <row r="35" spans="1:5" ht="18" customHeight="1" x14ac:dyDescent="0.2">
      <c r="A35" s="67" t="s">
        <v>4</v>
      </c>
      <c r="B35" s="65">
        <v>1008.1710515307225</v>
      </c>
      <c r="C35" s="65">
        <v>1225</v>
      </c>
      <c r="D35" s="66">
        <v>82.29967767597735</v>
      </c>
      <c r="E35" s="63">
        <v>2</v>
      </c>
    </row>
    <row r="36" spans="1:5" ht="18" customHeight="1" x14ac:dyDescent="0.2">
      <c r="A36" s="67" t="s">
        <v>1</v>
      </c>
      <c r="B36" s="65">
        <v>982.31172694846032</v>
      </c>
      <c r="C36" s="65">
        <v>1225</v>
      </c>
      <c r="D36" s="66">
        <v>80.188712403955947</v>
      </c>
      <c r="E36" s="63">
        <v>3</v>
      </c>
    </row>
    <row r="37" spans="1:5" ht="18" customHeight="1" x14ac:dyDescent="0.2">
      <c r="A37" s="64" t="s">
        <v>0</v>
      </c>
      <c r="B37" s="65">
        <v>976.09245969651738</v>
      </c>
      <c r="C37" s="65">
        <v>1225</v>
      </c>
      <c r="D37" s="66">
        <v>79.681017118083048</v>
      </c>
      <c r="E37" s="63">
        <v>4</v>
      </c>
    </row>
    <row r="38" spans="1:5" ht="18" customHeight="1" x14ac:dyDescent="0.2">
      <c r="A38" s="64" t="s">
        <v>7</v>
      </c>
      <c r="B38" s="65">
        <v>971.78960526315791</v>
      </c>
      <c r="C38" s="65">
        <v>1225</v>
      </c>
      <c r="D38" s="66">
        <v>79.329763694951666</v>
      </c>
      <c r="E38" s="63">
        <v>5</v>
      </c>
    </row>
    <row r="39" spans="1:5" ht="18" customHeight="1" x14ac:dyDescent="0.2">
      <c r="A39" s="64" t="s">
        <v>6</v>
      </c>
      <c r="B39" s="65">
        <v>971.74574769906269</v>
      </c>
      <c r="C39" s="65">
        <v>1225</v>
      </c>
      <c r="D39" s="66">
        <v>79.32618348563777</v>
      </c>
      <c r="E39" s="63">
        <v>6</v>
      </c>
    </row>
    <row r="40" spans="1:5" ht="18" customHeight="1" x14ac:dyDescent="0.2">
      <c r="A40" s="64" t="s">
        <v>14</v>
      </c>
      <c r="B40" s="65">
        <v>962.78675538656523</v>
      </c>
      <c r="C40" s="65">
        <v>1225</v>
      </c>
      <c r="D40" s="66">
        <v>78.594837174413485</v>
      </c>
      <c r="E40" s="63">
        <v>7</v>
      </c>
    </row>
    <row r="41" spans="1:5" ht="18" customHeight="1" x14ac:dyDescent="0.2">
      <c r="A41" s="64" t="s">
        <v>2</v>
      </c>
      <c r="B41" s="65">
        <v>957.5655927067088</v>
      </c>
      <c r="C41" s="65">
        <v>1225</v>
      </c>
      <c r="D41" s="66">
        <v>78.168619812792556</v>
      </c>
      <c r="E41" s="63">
        <v>8</v>
      </c>
    </row>
    <row r="42" spans="1:5" ht="18" customHeight="1" x14ac:dyDescent="0.2">
      <c r="A42" s="64" t="s">
        <v>8</v>
      </c>
      <c r="B42" s="65">
        <v>950.06967906075238</v>
      </c>
      <c r="C42" s="65">
        <v>1225</v>
      </c>
      <c r="D42" s="66">
        <v>77.556708494755298</v>
      </c>
      <c r="E42" s="63">
        <v>9</v>
      </c>
    </row>
    <row r="43" spans="1:5" ht="18" customHeight="1" x14ac:dyDescent="0.2">
      <c r="A43" s="67" t="s">
        <v>10</v>
      </c>
      <c r="B43" s="65">
        <v>948.81599001586426</v>
      </c>
      <c r="C43" s="65">
        <v>1225</v>
      </c>
      <c r="D43" s="66">
        <v>77.454366531907283</v>
      </c>
      <c r="E43" s="63">
        <v>10</v>
      </c>
    </row>
    <row r="44" spans="1:5" ht="18" customHeight="1" x14ac:dyDescent="0.2">
      <c r="A44" s="64" t="s">
        <v>5</v>
      </c>
      <c r="B44" s="65">
        <v>932.86666666666679</v>
      </c>
      <c r="C44" s="65">
        <v>1225</v>
      </c>
      <c r="D44" s="66">
        <v>76.152380952380966</v>
      </c>
      <c r="E44" s="63">
        <v>11</v>
      </c>
    </row>
    <row r="45" spans="1:5" ht="18" customHeight="1" x14ac:dyDescent="0.2">
      <c r="A45" s="63" t="s">
        <v>9</v>
      </c>
      <c r="B45" s="68">
        <v>10674.61789258016</v>
      </c>
      <c r="C45" s="68">
        <v>13475</v>
      </c>
      <c r="D45" s="69">
        <v>79.217943544194142</v>
      </c>
      <c r="E45" s="63" t="s">
        <v>21</v>
      </c>
    </row>
  </sheetData>
  <sheetProtection password="CC71" sheet="1" objects="1" scenarios="1"/>
  <sortState ref="A34:E44">
    <sortCondition descending="1" ref="D34:D44"/>
  </sortState>
  <mergeCells count="2">
    <mergeCell ref="A4:E4"/>
    <mergeCell ref="A18:E18"/>
  </mergeCells>
  <pageMargins left="0.78740157480314965" right="0.15748031496062992" top="0.61" bottom="0.16" header="0.16" footer="0.15748031496062992"/>
  <pageSetup paperSize="9" orientation="portrait" r:id="rId1"/>
  <headerFooter>
    <oddHeader xml:space="preserve">&amp;Cสรุปการประเมินผลการรับรองการปฏิบัติราชการ PA-PSPG เครือข่ายสุขภาพอำเภอ จังหวัดฉะเชิงเทรา 
ปีงบประมาณ พ.ศ.2561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2" ySplit="2" topLeftCell="C3" activePane="bottomRight" state="frozen"/>
      <selection pane="topRight" activeCell="B1" sqref="B1"/>
      <selection pane="bottomLeft" activeCell="A2" sqref="A2"/>
      <selection pane="bottomRight" activeCell="C7" sqref="C7:I7"/>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26.25" customHeight="1" x14ac:dyDescent="0.2">
      <c r="A2" s="4"/>
      <c r="B2" s="81" t="str">
        <f>C7</f>
        <v>PA7 : ระดับความสำเร็จของอำเภอที่ดำเนินการเฝ้าระวังป้องกันควบคุมโรคพิษสุนัขบ้าในพื้นที่</v>
      </c>
      <c r="C2" s="81"/>
      <c r="D2" s="81"/>
      <c r="E2" s="81"/>
      <c r="F2" s="81"/>
      <c r="G2" s="81"/>
      <c r="H2" s="81"/>
      <c r="I2" s="81"/>
      <c r="J2" s="4"/>
    </row>
    <row r="3" spans="1:10" ht="20.100000000000001" customHeight="1" x14ac:dyDescent="0.2">
      <c r="A3" s="4"/>
      <c r="B3" s="8" t="s">
        <v>67</v>
      </c>
      <c r="C3" s="78" t="s">
        <v>323</v>
      </c>
      <c r="D3" s="78"/>
      <c r="E3" s="78"/>
      <c r="F3" s="17"/>
      <c r="G3" s="17"/>
      <c r="H3" s="17"/>
      <c r="I3" s="17"/>
      <c r="J3" s="4"/>
    </row>
    <row r="4" spans="1:10" ht="20.100000000000001" customHeight="1" x14ac:dyDescent="0.2">
      <c r="A4" s="4"/>
      <c r="B4" s="8" t="s">
        <v>22</v>
      </c>
      <c r="C4" s="82">
        <v>241608</v>
      </c>
      <c r="D4" s="82"/>
      <c r="E4" s="82"/>
      <c r="F4" s="17"/>
      <c r="G4" s="17"/>
      <c r="H4" s="17"/>
      <c r="I4" s="17"/>
      <c r="J4" s="4"/>
    </row>
    <row r="5" spans="1:10" ht="20.100000000000001" customHeight="1" x14ac:dyDescent="0.2">
      <c r="A5" s="4"/>
      <c r="B5" s="8" t="s">
        <v>66</v>
      </c>
      <c r="C5" s="83" t="s">
        <v>103</v>
      </c>
      <c r="D5" s="83"/>
      <c r="E5" s="83"/>
      <c r="F5" s="17"/>
      <c r="G5" s="17"/>
      <c r="H5" s="17"/>
      <c r="I5" s="17"/>
      <c r="J5" s="4"/>
    </row>
    <row r="6" spans="1:10" ht="20.100000000000001" customHeight="1" x14ac:dyDescent="0.2">
      <c r="A6" s="4"/>
      <c r="B6" s="8" t="s">
        <v>64</v>
      </c>
      <c r="C6" s="78" t="s">
        <v>104</v>
      </c>
      <c r="D6" s="78"/>
      <c r="E6" s="78"/>
      <c r="F6" s="78"/>
      <c r="G6" s="78"/>
      <c r="H6" s="78"/>
      <c r="I6" s="78"/>
      <c r="J6" s="4"/>
    </row>
    <row r="7" spans="1:10" ht="18.75" customHeight="1" x14ac:dyDescent="0.2">
      <c r="A7" s="4"/>
      <c r="B7" s="8" t="s">
        <v>62</v>
      </c>
      <c r="C7" s="84" t="s">
        <v>105</v>
      </c>
      <c r="D7" s="84"/>
      <c r="E7" s="84"/>
      <c r="F7" s="84"/>
      <c r="G7" s="84"/>
      <c r="H7" s="84"/>
      <c r="I7" s="84"/>
      <c r="J7" s="4"/>
    </row>
    <row r="8" spans="1:10" ht="20.100000000000001" customHeight="1" x14ac:dyDescent="0.2">
      <c r="A8" s="4"/>
      <c r="B8" s="8" t="s">
        <v>73</v>
      </c>
      <c r="C8" s="83" t="s">
        <v>59</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5" t="s">
        <v>262</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83">
        <v>20</v>
      </c>
      <c r="D12" s="83"/>
      <c r="E12" s="83"/>
      <c r="F12" s="83"/>
      <c r="G12" s="83"/>
      <c r="H12" s="83"/>
      <c r="I12" s="17"/>
      <c r="J12" s="4"/>
    </row>
    <row r="13" spans="1:10" ht="20.100000000000001" customHeight="1" x14ac:dyDescent="0.2">
      <c r="A13" s="4"/>
      <c r="B13" s="6" t="s">
        <v>54</v>
      </c>
      <c r="C13" s="83">
        <v>40</v>
      </c>
      <c r="D13" s="83"/>
      <c r="E13" s="83"/>
      <c r="F13" s="83"/>
      <c r="G13" s="83"/>
      <c r="H13" s="83"/>
      <c r="I13" s="17"/>
      <c r="J13" s="4"/>
    </row>
    <row r="14" spans="1:10" ht="20.100000000000001" customHeight="1" x14ac:dyDescent="0.2">
      <c r="A14" s="4"/>
      <c r="B14" s="6" t="s">
        <v>53</v>
      </c>
      <c r="C14" s="83">
        <v>60</v>
      </c>
      <c r="D14" s="83"/>
      <c r="E14" s="83"/>
      <c r="F14" s="83"/>
      <c r="G14" s="83"/>
      <c r="H14" s="83"/>
      <c r="I14" s="17"/>
      <c r="J14" s="4"/>
    </row>
    <row r="15" spans="1:10" ht="20.100000000000001" customHeight="1" x14ac:dyDescent="0.2">
      <c r="A15" s="4"/>
      <c r="B15" s="6" t="s">
        <v>52</v>
      </c>
      <c r="C15" s="83">
        <v>80</v>
      </c>
      <c r="D15" s="83"/>
      <c r="E15" s="83"/>
      <c r="F15" s="83"/>
      <c r="G15" s="83"/>
      <c r="H15" s="83"/>
      <c r="I15" s="17"/>
      <c r="J15" s="4"/>
    </row>
    <row r="16" spans="1:10" ht="20.100000000000001" customHeight="1" x14ac:dyDescent="0.2">
      <c r="A16" s="4"/>
      <c r="B16" s="6" t="s">
        <v>51</v>
      </c>
      <c r="C16" s="88">
        <v>100</v>
      </c>
      <c r="D16" s="88"/>
      <c r="E16" s="88"/>
      <c r="F16" s="88"/>
      <c r="G16" s="88"/>
      <c r="H16" s="88"/>
      <c r="I16" s="17"/>
      <c r="J16" s="4"/>
    </row>
    <row r="17" spans="1:10" ht="18" customHeight="1" x14ac:dyDescent="0.2">
      <c r="A17" s="4"/>
      <c r="B17" s="79" t="s">
        <v>50</v>
      </c>
      <c r="C17" s="92" t="s">
        <v>81</v>
      </c>
      <c r="D17" s="93"/>
      <c r="E17" s="94"/>
      <c r="F17" s="18" t="s">
        <v>46</v>
      </c>
      <c r="G17" s="18" t="s">
        <v>82</v>
      </c>
      <c r="H17" s="18" t="s">
        <v>44</v>
      </c>
      <c r="I17" s="18" t="s">
        <v>11</v>
      </c>
      <c r="J17" s="4"/>
    </row>
    <row r="18" spans="1:10" ht="18" customHeight="1" x14ac:dyDescent="0.2">
      <c r="A18" s="4"/>
      <c r="B18" s="80"/>
      <c r="C18" s="92" t="s">
        <v>83</v>
      </c>
      <c r="D18" s="93"/>
      <c r="E18" s="94"/>
      <c r="F18" s="18" t="s">
        <v>40</v>
      </c>
      <c r="G18" s="18" t="s">
        <v>39</v>
      </c>
      <c r="H18" s="18" t="s">
        <v>38</v>
      </c>
      <c r="I18" s="18" t="s">
        <v>37</v>
      </c>
      <c r="J18" s="4"/>
    </row>
    <row r="19" spans="1:10" ht="20.100000000000001" customHeight="1" x14ac:dyDescent="0.2">
      <c r="A19" s="4"/>
      <c r="B19" s="2" t="s">
        <v>10</v>
      </c>
      <c r="C19" s="24">
        <v>16</v>
      </c>
      <c r="D19" s="24">
        <v>100</v>
      </c>
      <c r="E19" s="20">
        <f>C19/D19*100</f>
        <v>16</v>
      </c>
      <c r="F19" s="20">
        <f>IF(E19&lt;=$C$13,1,IF(E19&lt;$C$14,2,IF(E19&lt;$C$15,3,IF(E19&lt;$C$16,4,IF(E19&gt;=$C$16,5)))))</f>
        <v>1</v>
      </c>
      <c r="G19" s="20">
        <f>IF(E19&lt;=$C$12,0,IF(E19&lt;=$C$13,((E19-$C$12)/($C$13-$C$12)),IF(E19&lt;$C$14,((E19-$C$13)/($C$14-$C$13)),IF(E19&lt;$C$15,((E19-$C$14)/($C$15-$C$14)),IF(E19&lt;$C$16,((E19-$C$15)/($C$16-$C$15)),IF(E19&gt;=$C$16,0))))))</f>
        <v>0</v>
      </c>
      <c r="H19" s="20">
        <f>F19+G19</f>
        <v>1</v>
      </c>
      <c r="I19" s="20">
        <f>$C$9*H19</f>
        <v>10</v>
      </c>
      <c r="J19" s="4"/>
    </row>
    <row r="20" spans="1:10" ht="20.100000000000001" customHeight="1" x14ac:dyDescent="0.2">
      <c r="A20" s="4"/>
      <c r="B20" s="2" t="s">
        <v>0</v>
      </c>
      <c r="C20" s="24">
        <v>32</v>
      </c>
      <c r="D20" s="24">
        <v>100</v>
      </c>
      <c r="E20" s="20">
        <f t="shared" ref="E20:E30" si="0">C20/D20*100</f>
        <v>32</v>
      </c>
      <c r="F20" s="20">
        <f t="shared" ref="F20:F30" si="1">IF(E20&lt;=$C$13,1,IF(E20&lt;$C$14,2,IF(E20&lt;$C$15,3,IF(E20&lt;$C$16,4,IF(E20&gt;=$C$16,5)))))</f>
        <v>1</v>
      </c>
      <c r="G20" s="20">
        <f t="shared" ref="G20:G30" si="2">IF(E20&lt;=$C$12,0,IF(E20&lt;=$C$13,((E20-$C$12)/($C$13-$C$12)),IF(E20&lt;$C$14,((E20-$C$13)/($C$14-$C$13)),IF(E20&lt;$C$15,((E20-$C$14)/($C$15-$C$14)),IF(E20&lt;$C$16,((E20-$C$15)/($C$16-$C$15)),IF(E20&gt;=$C$16,0))))))</f>
        <v>0.6</v>
      </c>
      <c r="H20" s="20">
        <f t="shared" ref="H20:H30" si="3">F20+G20</f>
        <v>1.6</v>
      </c>
      <c r="I20" s="20">
        <f t="shared" ref="I20:I29" si="4">$C$9*H20</f>
        <v>16</v>
      </c>
      <c r="J20" s="4"/>
    </row>
    <row r="21" spans="1:10" ht="20.100000000000001" customHeight="1" x14ac:dyDescent="0.2">
      <c r="A21" s="4"/>
      <c r="B21" s="2" t="s">
        <v>1</v>
      </c>
      <c r="C21" s="24">
        <v>16</v>
      </c>
      <c r="D21" s="24">
        <v>100</v>
      </c>
      <c r="E21" s="20">
        <f t="shared" si="0"/>
        <v>16</v>
      </c>
      <c r="F21" s="20">
        <f t="shared" si="1"/>
        <v>1</v>
      </c>
      <c r="G21" s="20">
        <f t="shared" si="2"/>
        <v>0</v>
      </c>
      <c r="H21" s="20">
        <f t="shared" si="3"/>
        <v>1</v>
      </c>
      <c r="I21" s="20">
        <f t="shared" si="4"/>
        <v>10</v>
      </c>
      <c r="J21" s="4"/>
    </row>
    <row r="22" spans="1:10" ht="20.100000000000001" customHeight="1" x14ac:dyDescent="0.2">
      <c r="A22" s="4"/>
      <c r="B22" s="2" t="s">
        <v>2</v>
      </c>
      <c r="C22" s="24">
        <v>16</v>
      </c>
      <c r="D22" s="24">
        <v>100</v>
      </c>
      <c r="E22" s="20">
        <f t="shared" si="0"/>
        <v>16</v>
      </c>
      <c r="F22" s="20">
        <f t="shared" si="1"/>
        <v>1</v>
      </c>
      <c r="G22" s="20">
        <f t="shared" si="2"/>
        <v>0</v>
      </c>
      <c r="H22" s="20">
        <f t="shared" si="3"/>
        <v>1</v>
      </c>
      <c r="I22" s="20">
        <f t="shared" si="4"/>
        <v>10</v>
      </c>
      <c r="J22" s="4"/>
    </row>
    <row r="23" spans="1:10" ht="20.100000000000001" customHeight="1" x14ac:dyDescent="0.2">
      <c r="A23" s="4"/>
      <c r="B23" s="2" t="s">
        <v>3</v>
      </c>
      <c r="C23" s="24">
        <v>32</v>
      </c>
      <c r="D23" s="24">
        <v>100</v>
      </c>
      <c r="E23" s="20">
        <f t="shared" si="0"/>
        <v>32</v>
      </c>
      <c r="F23" s="20">
        <f t="shared" si="1"/>
        <v>1</v>
      </c>
      <c r="G23" s="20">
        <f t="shared" si="2"/>
        <v>0.6</v>
      </c>
      <c r="H23" s="20">
        <f t="shared" si="3"/>
        <v>1.6</v>
      </c>
      <c r="I23" s="20">
        <f t="shared" si="4"/>
        <v>16</v>
      </c>
      <c r="J23" s="4"/>
    </row>
    <row r="24" spans="1:10" ht="20.100000000000001" customHeight="1" x14ac:dyDescent="0.2">
      <c r="A24" s="4"/>
      <c r="B24" s="2" t="s">
        <v>4</v>
      </c>
      <c r="C24" s="24">
        <v>32</v>
      </c>
      <c r="D24" s="24">
        <v>100</v>
      </c>
      <c r="E24" s="20">
        <f t="shared" si="0"/>
        <v>32</v>
      </c>
      <c r="F24" s="20">
        <f t="shared" si="1"/>
        <v>1</v>
      </c>
      <c r="G24" s="20">
        <f t="shared" si="2"/>
        <v>0.6</v>
      </c>
      <c r="H24" s="20">
        <f t="shared" si="3"/>
        <v>1.6</v>
      </c>
      <c r="I24" s="20">
        <f t="shared" si="4"/>
        <v>16</v>
      </c>
      <c r="J24" s="4"/>
    </row>
    <row r="25" spans="1:10" ht="20.100000000000001" customHeight="1" x14ac:dyDescent="0.2">
      <c r="A25" s="4"/>
      <c r="B25" s="2" t="s">
        <v>5</v>
      </c>
      <c r="C25" s="24">
        <v>32</v>
      </c>
      <c r="D25" s="24">
        <v>100</v>
      </c>
      <c r="E25" s="20">
        <f t="shared" si="0"/>
        <v>32</v>
      </c>
      <c r="F25" s="20">
        <f t="shared" si="1"/>
        <v>1</v>
      </c>
      <c r="G25" s="20">
        <f t="shared" si="2"/>
        <v>0.6</v>
      </c>
      <c r="H25" s="20">
        <f t="shared" si="3"/>
        <v>1.6</v>
      </c>
      <c r="I25" s="20">
        <f t="shared" si="4"/>
        <v>16</v>
      </c>
      <c r="J25" s="4"/>
    </row>
    <row r="26" spans="1:10" ht="20.100000000000001" customHeight="1" x14ac:dyDescent="0.2">
      <c r="A26" s="4"/>
      <c r="B26" s="2" t="s">
        <v>14</v>
      </c>
      <c r="C26" s="24">
        <v>16</v>
      </c>
      <c r="D26" s="24">
        <v>100</v>
      </c>
      <c r="E26" s="20">
        <f t="shared" si="0"/>
        <v>16</v>
      </c>
      <c r="F26" s="20">
        <f t="shared" si="1"/>
        <v>1</v>
      </c>
      <c r="G26" s="20">
        <f t="shared" si="2"/>
        <v>0</v>
      </c>
      <c r="H26" s="20">
        <f t="shared" si="3"/>
        <v>1</v>
      </c>
      <c r="I26" s="20">
        <f t="shared" si="4"/>
        <v>10</v>
      </c>
      <c r="J26" s="4"/>
    </row>
    <row r="27" spans="1:10" ht="20.100000000000001" customHeight="1" x14ac:dyDescent="0.2">
      <c r="A27" s="4"/>
      <c r="B27" s="3" t="s">
        <v>6</v>
      </c>
      <c r="C27" s="24">
        <v>32</v>
      </c>
      <c r="D27" s="24">
        <v>100</v>
      </c>
      <c r="E27" s="20">
        <f t="shared" si="0"/>
        <v>32</v>
      </c>
      <c r="F27" s="20">
        <f t="shared" si="1"/>
        <v>1</v>
      </c>
      <c r="G27" s="20">
        <f t="shared" si="2"/>
        <v>0.6</v>
      </c>
      <c r="H27" s="20">
        <f t="shared" si="3"/>
        <v>1.6</v>
      </c>
      <c r="I27" s="20">
        <f t="shared" si="4"/>
        <v>16</v>
      </c>
      <c r="J27" s="4"/>
    </row>
    <row r="28" spans="1:10" ht="20.100000000000001" customHeight="1" x14ac:dyDescent="0.2">
      <c r="A28" s="4"/>
      <c r="B28" s="3" t="s">
        <v>7</v>
      </c>
      <c r="C28" s="24">
        <v>32</v>
      </c>
      <c r="D28" s="24">
        <v>100</v>
      </c>
      <c r="E28" s="20">
        <f t="shared" si="0"/>
        <v>32</v>
      </c>
      <c r="F28" s="20">
        <f t="shared" si="1"/>
        <v>1</v>
      </c>
      <c r="G28" s="20">
        <f t="shared" si="2"/>
        <v>0.6</v>
      </c>
      <c r="H28" s="20">
        <f t="shared" si="3"/>
        <v>1.6</v>
      </c>
      <c r="I28" s="20">
        <f t="shared" si="4"/>
        <v>16</v>
      </c>
      <c r="J28" s="4"/>
    </row>
    <row r="29" spans="1:10" ht="20.100000000000001" customHeight="1" x14ac:dyDescent="0.2">
      <c r="A29" s="4"/>
      <c r="B29" s="3" t="s">
        <v>8</v>
      </c>
      <c r="C29" s="24">
        <v>16</v>
      </c>
      <c r="D29" s="24">
        <v>100</v>
      </c>
      <c r="E29" s="20">
        <f t="shared" si="0"/>
        <v>16</v>
      </c>
      <c r="F29" s="20">
        <f t="shared" si="1"/>
        <v>1</v>
      </c>
      <c r="G29" s="20">
        <f t="shared" si="2"/>
        <v>0</v>
      </c>
      <c r="H29" s="20">
        <f t="shared" si="3"/>
        <v>1</v>
      </c>
      <c r="I29" s="20">
        <f t="shared" si="4"/>
        <v>10</v>
      </c>
      <c r="J29" s="4"/>
    </row>
    <row r="30" spans="1:10" ht="20.100000000000001" customHeight="1" x14ac:dyDescent="0.2">
      <c r="A30" s="4"/>
      <c r="B30" s="18" t="s">
        <v>9</v>
      </c>
      <c r="C30" s="25">
        <f>SUM(C19:C29)</f>
        <v>272</v>
      </c>
      <c r="D30" s="25">
        <f>SUM(D19:D29)</f>
        <v>1100</v>
      </c>
      <c r="E30" s="73">
        <f t="shared" si="0"/>
        <v>24.727272727272727</v>
      </c>
      <c r="F30" s="73">
        <f t="shared" si="1"/>
        <v>1</v>
      </c>
      <c r="G30" s="73">
        <f t="shared" si="2"/>
        <v>0.23636363636363633</v>
      </c>
      <c r="H30" s="73">
        <f t="shared" si="3"/>
        <v>1.2363636363636363</v>
      </c>
      <c r="I30" s="73">
        <f>$C$9*H30</f>
        <v>12.363636363636363</v>
      </c>
      <c r="J30" s="4"/>
    </row>
    <row r="31" spans="1:10" ht="43.5" customHeight="1" x14ac:dyDescent="0.2">
      <c r="A31" s="4"/>
      <c r="B31" s="5" t="s">
        <v>36</v>
      </c>
      <c r="C31" s="85" t="s">
        <v>335</v>
      </c>
      <c r="D31" s="85"/>
      <c r="E31" s="85"/>
      <c r="F31" s="85"/>
      <c r="G31" s="85"/>
      <c r="H31" s="85"/>
      <c r="I31" s="85"/>
      <c r="J31" s="4"/>
    </row>
    <row r="32" spans="1:10" ht="20.100000000000001" customHeight="1" x14ac:dyDescent="0.2">
      <c r="A32" s="4"/>
      <c r="B32" s="86" t="s">
        <v>35</v>
      </c>
      <c r="C32" s="85" t="s">
        <v>336</v>
      </c>
      <c r="D32" s="85"/>
      <c r="E32" s="85"/>
      <c r="F32" s="85"/>
      <c r="G32" s="85"/>
      <c r="H32" s="85"/>
      <c r="I32" s="85"/>
      <c r="J32" s="4"/>
    </row>
    <row r="33" spans="1:10" ht="20.100000000000001" customHeight="1" x14ac:dyDescent="0.2">
      <c r="A33" s="4"/>
      <c r="B33" s="86"/>
      <c r="C33" s="85" t="s">
        <v>307</v>
      </c>
      <c r="D33" s="85"/>
      <c r="E33" s="85"/>
      <c r="F33" s="85"/>
      <c r="G33" s="85"/>
      <c r="H33" s="85"/>
      <c r="I33" s="85"/>
      <c r="J33" s="4"/>
    </row>
    <row r="34" spans="1:10" ht="20.100000000000001" customHeight="1" x14ac:dyDescent="0.2">
      <c r="A34" s="4"/>
      <c r="B34" s="86"/>
      <c r="C34" s="85" t="s">
        <v>308</v>
      </c>
      <c r="D34" s="85"/>
      <c r="E34" s="85"/>
      <c r="F34" s="85"/>
      <c r="G34" s="85"/>
      <c r="H34" s="85"/>
      <c r="I34" s="85"/>
      <c r="J34" s="4"/>
    </row>
    <row r="35" spans="1:10" ht="20.100000000000001" customHeight="1" x14ac:dyDescent="0.2">
      <c r="A35" s="4"/>
      <c r="B35" s="86"/>
      <c r="C35" s="85" t="s">
        <v>337</v>
      </c>
      <c r="D35" s="85"/>
      <c r="E35" s="85"/>
      <c r="F35" s="85"/>
      <c r="G35" s="85"/>
      <c r="H35" s="85"/>
      <c r="I35" s="85"/>
      <c r="J35" s="4"/>
    </row>
    <row r="36" spans="1:10" ht="20.100000000000001" customHeight="1" x14ac:dyDescent="0.2">
      <c r="A36" s="4"/>
      <c r="B36" s="86"/>
      <c r="C36" s="85" t="s">
        <v>309</v>
      </c>
      <c r="D36" s="85"/>
      <c r="E36" s="85"/>
      <c r="F36" s="85"/>
      <c r="G36" s="85"/>
      <c r="H36" s="85"/>
      <c r="I36" s="85"/>
      <c r="J36" s="4"/>
    </row>
    <row r="37" spans="1:10" ht="21.75" customHeight="1" x14ac:dyDescent="0.2">
      <c r="A37" s="4"/>
      <c r="B37" s="86"/>
      <c r="C37" s="85" t="s">
        <v>310</v>
      </c>
      <c r="D37" s="85"/>
      <c r="E37" s="85"/>
      <c r="F37" s="85"/>
      <c r="G37" s="85"/>
      <c r="H37" s="85"/>
      <c r="I37" s="85"/>
      <c r="J37" s="4"/>
    </row>
    <row r="38" spans="1:10" ht="9.75" customHeight="1" x14ac:dyDescent="0.2">
      <c r="A38" s="4"/>
      <c r="B38" s="4"/>
      <c r="C38" s="4"/>
      <c r="D38" s="4"/>
      <c r="E38" s="4"/>
      <c r="F38" s="4"/>
      <c r="G38" s="4"/>
      <c r="H38" s="4"/>
      <c r="I38" s="4"/>
      <c r="J38" s="4"/>
    </row>
  </sheetData>
  <mergeCells count="23">
    <mergeCell ref="C37:I37"/>
    <mergeCell ref="C31:I31"/>
    <mergeCell ref="B32:B37"/>
    <mergeCell ref="C32:I32"/>
    <mergeCell ref="C33:I33"/>
    <mergeCell ref="C34:I34"/>
    <mergeCell ref="C35:I35"/>
    <mergeCell ref="C36:I36"/>
    <mergeCell ref="B17:B18"/>
    <mergeCell ref="C17:E17"/>
    <mergeCell ref="C18:E18"/>
    <mergeCell ref="C16:H16"/>
    <mergeCell ref="B2:I2"/>
    <mergeCell ref="C6:I6"/>
    <mergeCell ref="C7:I7"/>
    <mergeCell ref="C8:D8"/>
    <mergeCell ref="C12:H12"/>
    <mergeCell ref="C13:H13"/>
    <mergeCell ref="C14:H14"/>
    <mergeCell ref="C15:H15"/>
    <mergeCell ref="C3:E3"/>
    <mergeCell ref="C4:E4"/>
    <mergeCell ref="C5:E5"/>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pane xSplit="2" ySplit="2" topLeftCell="C21" activePane="bottomRight" state="frozen"/>
      <selection pane="topRight" activeCell="B1" sqref="B1"/>
      <selection pane="bottomLeft" activeCell="A2" sqref="A2"/>
      <selection pane="bottomRight" activeCell="A3" sqref="A3:XFD38"/>
    </sheetView>
  </sheetViews>
  <sheetFormatPr defaultRowHeight="20.100000000000001" customHeight="1" x14ac:dyDescent="0.2"/>
  <cols>
    <col min="1" max="1" width="2.875" style="1" customWidth="1"/>
    <col min="2" max="2" width="15" style="1" customWidth="1"/>
    <col min="3" max="4" width="10.625" style="1" customWidth="1"/>
    <col min="5" max="5" width="9.5" style="1" customWidth="1"/>
    <col min="6" max="6" width="6.5" style="1" customWidth="1"/>
    <col min="7" max="8" width="10.25" style="1" customWidth="1"/>
    <col min="9" max="9" width="13.625" style="1" customWidth="1"/>
    <col min="10" max="10" width="3" style="1" customWidth="1"/>
    <col min="11" max="11" width="24.5" style="1" customWidth="1"/>
    <col min="12" max="16384" width="9" style="1"/>
  </cols>
  <sheetData>
    <row r="1" spans="1:10" ht="10.5" customHeight="1" x14ac:dyDescent="0.2">
      <c r="A1" s="4"/>
      <c r="B1" s="4"/>
      <c r="C1" s="4"/>
      <c r="D1" s="4"/>
      <c r="E1" s="4"/>
      <c r="F1" s="4"/>
      <c r="G1" s="4"/>
      <c r="H1" s="4"/>
      <c r="I1" s="4"/>
      <c r="J1" s="4"/>
    </row>
    <row r="2" spans="1:10" ht="36.75" customHeight="1" x14ac:dyDescent="0.2">
      <c r="A2" s="4"/>
      <c r="B2" s="99" t="str">
        <f>C7</f>
        <v>PA8 : ร้อยละของผู้ป่วย DM/HT ที่มีความเสี่ยงสูงมากกว่า 30% ได้รับการปรับเปลี่ยนพฤติกรรมอย่างเข้มข้น เร่งด่วนและมีความเสี่ยงลดลงมากกว่าหรือเท่ากับ 10 %</v>
      </c>
      <c r="C2" s="99"/>
      <c r="D2" s="99"/>
      <c r="E2" s="99"/>
      <c r="F2" s="99"/>
      <c r="G2" s="99"/>
      <c r="H2" s="99"/>
      <c r="I2" s="99"/>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111</v>
      </c>
      <c r="D5" s="83"/>
      <c r="E5" s="17"/>
      <c r="F5" s="17"/>
      <c r="G5" s="17"/>
      <c r="H5" s="17"/>
      <c r="I5" s="17"/>
      <c r="J5" s="4"/>
    </row>
    <row r="6" spans="1:10" ht="20.100000000000001" customHeight="1" x14ac:dyDescent="0.2">
      <c r="A6" s="4"/>
      <c r="B6" s="8" t="s">
        <v>64</v>
      </c>
      <c r="C6" s="78" t="s">
        <v>112</v>
      </c>
      <c r="D6" s="78"/>
      <c r="E6" s="78"/>
      <c r="F6" s="78"/>
      <c r="G6" s="78"/>
      <c r="H6" s="78"/>
      <c r="I6" s="78"/>
      <c r="J6" s="4"/>
    </row>
    <row r="7" spans="1:10" ht="39.75" customHeight="1" x14ac:dyDescent="0.2">
      <c r="A7" s="4"/>
      <c r="B7" s="8" t="s">
        <v>62</v>
      </c>
      <c r="C7" s="84" t="s">
        <v>224</v>
      </c>
      <c r="D7" s="84"/>
      <c r="E7" s="84"/>
      <c r="F7" s="84"/>
      <c r="G7" s="84"/>
      <c r="H7" s="84"/>
      <c r="I7" s="84"/>
      <c r="J7" s="4"/>
    </row>
    <row r="8" spans="1:10" ht="20.100000000000001" customHeight="1" x14ac:dyDescent="0.2">
      <c r="A8" s="4"/>
      <c r="B8" s="8" t="s">
        <v>60</v>
      </c>
      <c r="C8" s="83" t="s">
        <v>59</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5" t="s">
        <v>225</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75">
        <v>50</v>
      </c>
      <c r="D12" s="17"/>
      <c r="E12" s="17"/>
      <c r="F12" s="17"/>
      <c r="G12" s="17"/>
      <c r="H12" s="17"/>
      <c r="I12" s="17"/>
      <c r="J12" s="4"/>
    </row>
    <row r="13" spans="1:10" ht="20.100000000000001" customHeight="1" x14ac:dyDescent="0.2">
      <c r="A13" s="4"/>
      <c r="B13" s="6" t="s">
        <v>54</v>
      </c>
      <c r="C13" s="75">
        <v>55</v>
      </c>
      <c r="D13" s="17"/>
      <c r="E13" s="17"/>
      <c r="F13" s="17"/>
      <c r="G13" s="17"/>
      <c r="H13" s="17"/>
      <c r="I13" s="17"/>
      <c r="J13" s="4"/>
    </row>
    <row r="14" spans="1:10" ht="20.100000000000001" customHeight="1" x14ac:dyDescent="0.2">
      <c r="A14" s="4"/>
      <c r="B14" s="6" t="s">
        <v>53</v>
      </c>
      <c r="C14" s="75">
        <v>60</v>
      </c>
      <c r="D14" s="17"/>
      <c r="E14" s="17"/>
      <c r="F14" s="17"/>
      <c r="G14" s="17"/>
      <c r="H14" s="17"/>
      <c r="I14" s="17"/>
      <c r="J14" s="4"/>
    </row>
    <row r="15" spans="1:10" ht="20.100000000000001" customHeight="1" x14ac:dyDescent="0.2">
      <c r="A15" s="4"/>
      <c r="B15" s="6" t="s">
        <v>52</v>
      </c>
      <c r="C15" s="75">
        <v>65</v>
      </c>
      <c r="D15" s="17"/>
      <c r="E15" s="17"/>
      <c r="F15" s="17"/>
      <c r="G15" s="17"/>
      <c r="H15" s="17"/>
      <c r="I15" s="17"/>
      <c r="J15" s="4"/>
    </row>
    <row r="16" spans="1:10" ht="20.100000000000001" customHeight="1" x14ac:dyDescent="0.2">
      <c r="A16" s="4"/>
      <c r="B16" s="6" t="s">
        <v>51</v>
      </c>
      <c r="C16" s="75">
        <v>70</v>
      </c>
      <c r="D16" s="17"/>
      <c r="E16" s="17"/>
      <c r="F16" s="17"/>
      <c r="G16" s="17"/>
      <c r="H16" s="17"/>
      <c r="I16" s="17"/>
      <c r="J16" s="4"/>
    </row>
    <row r="17" spans="1:10" ht="21" x14ac:dyDescent="0.2">
      <c r="A17" s="4"/>
      <c r="B17" s="79" t="s">
        <v>50</v>
      </c>
      <c r="C17" s="73" t="s">
        <v>49</v>
      </c>
      <c r="D17" s="18" t="s">
        <v>48</v>
      </c>
      <c r="E17" s="18" t="s">
        <v>47</v>
      </c>
      <c r="F17" s="18" t="s">
        <v>46</v>
      </c>
      <c r="G17" s="18" t="s">
        <v>45</v>
      </c>
      <c r="H17" s="18" t="s">
        <v>44</v>
      </c>
      <c r="I17" s="18" t="s">
        <v>11</v>
      </c>
      <c r="J17" s="4"/>
    </row>
    <row r="18" spans="1:10" ht="23.25" customHeight="1" x14ac:dyDescent="0.2">
      <c r="A18" s="4"/>
      <c r="B18" s="80"/>
      <c r="C18" s="73" t="s">
        <v>43</v>
      </c>
      <c r="D18" s="18" t="s">
        <v>42</v>
      </c>
      <c r="E18" s="18" t="s">
        <v>41</v>
      </c>
      <c r="F18" s="18" t="s">
        <v>40</v>
      </c>
      <c r="G18" s="18" t="s">
        <v>39</v>
      </c>
      <c r="H18" s="18" t="s">
        <v>38</v>
      </c>
      <c r="I18" s="18" t="s">
        <v>37</v>
      </c>
      <c r="J18" s="4"/>
    </row>
    <row r="19" spans="1:10" ht="20.100000000000001" customHeight="1" x14ac:dyDescent="0.2">
      <c r="A19" s="4"/>
      <c r="B19" s="2" t="s">
        <v>10</v>
      </c>
      <c r="C19" s="37">
        <v>13</v>
      </c>
      <c r="D19" s="22">
        <v>28</v>
      </c>
      <c r="E19" s="20">
        <f>C19/D19*100</f>
        <v>46.428571428571431</v>
      </c>
      <c r="F19" s="20">
        <f>IF(E19&lt;=$C$13,1,IF(E19&lt;$C$14,2,IF(E19&lt;$C$15,3,IF(E19&lt;$C$16,4,IF(E19&gt;=$C$16,5)))))</f>
        <v>1</v>
      </c>
      <c r="G19" s="20">
        <f>IF(E19&lt;=$C$12,0,IF(E19&lt;=$C$13,((E19-$C$12)/($C$13-$C$12)),IF(E19&lt;$C$14,((E19-$C$13)/($C$14-$C$13)),IF(E19&lt;$C$15,((E19-$C$14)/($C$15-$C$14)),IF(E19&lt;$C$16,((E19-$C$15)/($C$16-$C$15)),IF(E19&gt;=$C$16,0))))))</f>
        <v>0</v>
      </c>
      <c r="H19" s="20">
        <f>F19+G19</f>
        <v>1</v>
      </c>
      <c r="I19" s="20">
        <f>$C$9*H19</f>
        <v>10</v>
      </c>
      <c r="J19" s="4"/>
    </row>
    <row r="20" spans="1:10" ht="20.100000000000001" customHeight="1" x14ac:dyDescent="0.2">
      <c r="A20" s="4"/>
      <c r="B20" s="2" t="s">
        <v>0</v>
      </c>
      <c r="C20" s="37">
        <v>6</v>
      </c>
      <c r="D20" s="22">
        <v>7</v>
      </c>
      <c r="E20" s="20">
        <f t="shared" ref="E20:E30" si="0">C20/D20*100</f>
        <v>85.714285714285708</v>
      </c>
      <c r="F20" s="20">
        <f t="shared" ref="F20:F30" si="1">IF(E20&lt;=$C$13,1,IF(E20&lt;$C$14,2,IF(E20&lt;$C$15,3,IF(E20&lt;$C$16,4,IF(E20&gt;=$C$16,5)))))</f>
        <v>5</v>
      </c>
      <c r="G20" s="20">
        <f t="shared" ref="G20:G30" si="2">IF(E20&lt;=$C$12,0,IF(E20&lt;=$C$13,((E20-$C$12)/($C$13-$C$12)),IF(E20&lt;$C$14,((E20-$C$13)/($C$14-$C$13)),IF(E20&lt;$C$15,((E20-$C$14)/($C$15-$C$14)),IF(E20&lt;$C$16,((E20-$C$15)/($C$16-$C$15)),IF(E20&gt;=$C$16,0))))))</f>
        <v>0</v>
      </c>
      <c r="H20" s="20">
        <f t="shared" ref="H20:H30" si="3">F20+G20</f>
        <v>5</v>
      </c>
      <c r="I20" s="20">
        <f t="shared" ref="I20:I29" si="4">$C$9*H20</f>
        <v>50</v>
      </c>
      <c r="J20" s="4"/>
    </row>
    <row r="21" spans="1:10" ht="20.100000000000001" customHeight="1" x14ac:dyDescent="0.2">
      <c r="A21" s="4"/>
      <c r="B21" s="2" t="s">
        <v>1</v>
      </c>
      <c r="C21" s="37">
        <v>5</v>
      </c>
      <c r="D21" s="22">
        <v>7</v>
      </c>
      <c r="E21" s="20">
        <f t="shared" si="0"/>
        <v>71.428571428571431</v>
      </c>
      <c r="F21" s="20">
        <f t="shared" si="1"/>
        <v>5</v>
      </c>
      <c r="G21" s="20">
        <f t="shared" si="2"/>
        <v>0</v>
      </c>
      <c r="H21" s="20">
        <f t="shared" si="3"/>
        <v>5</v>
      </c>
      <c r="I21" s="20">
        <f t="shared" si="4"/>
        <v>50</v>
      </c>
      <c r="J21" s="4"/>
    </row>
    <row r="22" spans="1:10" ht="20.100000000000001" customHeight="1" x14ac:dyDescent="0.2">
      <c r="A22" s="4"/>
      <c r="B22" s="2" t="s">
        <v>2</v>
      </c>
      <c r="C22" s="37">
        <v>2</v>
      </c>
      <c r="D22" s="22">
        <v>4</v>
      </c>
      <c r="E22" s="20">
        <f t="shared" si="0"/>
        <v>50</v>
      </c>
      <c r="F22" s="20">
        <f t="shared" si="1"/>
        <v>1</v>
      </c>
      <c r="G22" s="20">
        <f t="shared" si="2"/>
        <v>0</v>
      </c>
      <c r="H22" s="20">
        <f t="shared" si="3"/>
        <v>1</v>
      </c>
      <c r="I22" s="20">
        <f t="shared" si="4"/>
        <v>10</v>
      </c>
      <c r="J22" s="4"/>
    </row>
    <row r="23" spans="1:10" ht="20.100000000000001" customHeight="1" x14ac:dyDescent="0.2">
      <c r="A23" s="4"/>
      <c r="B23" s="2" t="s">
        <v>3</v>
      </c>
      <c r="C23" s="37">
        <v>2</v>
      </c>
      <c r="D23" s="22">
        <v>4</v>
      </c>
      <c r="E23" s="20">
        <f t="shared" si="0"/>
        <v>50</v>
      </c>
      <c r="F23" s="20">
        <f t="shared" si="1"/>
        <v>1</v>
      </c>
      <c r="G23" s="20">
        <f t="shared" si="2"/>
        <v>0</v>
      </c>
      <c r="H23" s="20">
        <f t="shared" si="3"/>
        <v>1</v>
      </c>
      <c r="I23" s="20">
        <f t="shared" si="4"/>
        <v>10</v>
      </c>
      <c r="J23" s="4"/>
    </row>
    <row r="24" spans="1:10" ht="20.100000000000001" customHeight="1" x14ac:dyDescent="0.2">
      <c r="A24" s="4"/>
      <c r="B24" s="2" t="s">
        <v>4</v>
      </c>
      <c r="C24" s="37">
        <v>17</v>
      </c>
      <c r="D24" s="22">
        <v>23</v>
      </c>
      <c r="E24" s="20">
        <f t="shared" si="0"/>
        <v>73.91304347826086</v>
      </c>
      <c r="F24" s="20">
        <f t="shared" si="1"/>
        <v>5</v>
      </c>
      <c r="G24" s="20">
        <f t="shared" si="2"/>
        <v>0</v>
      </c>
      <c r="H24" s="20">
        <f t="shared" si="3"/>
        <v>5</v>
      </c>
      <c r="I24" s="20">
        <f t="shared" si="4"/>
        <v>50</v>
      </c>
      <c r="J24" s="4"/>
    </row>
    <row r="25" spans="1:10" ht="20.100000000000001" customHeight="1" x14ac:dyDescent="0.2">
      <c r="A25" s="4"/>
      <c r="B25" s="2" t="s">
        <v>5</v>
      </c>
      <c r="C25" s="37">
        <v>0</v>
      </c>
      <c r="D25" s="22">
        <v>4</v>
      </c>
      <c r="E25" s="20">
        <f t="shared" si="0"/>
        <v>0</v>
      </c>
      <c r="F25" s="20">
        <f t="shared" si="1"/>
        <v>1</v>
      </c>
      <c r="G25" s="20">
        <f t="shared" si="2"/>
        <v>0</v>
      </c>
      <c r="H25" s="20">
        <f t="shared" si="3"/>
        <v>1</v>
      </c>
      <c r="I25" s="20">
        <f t="shared" si="4"/>
        <v>10</v>
      </c>
      <c r="J25" s="4"/>
    </row>
    <row r="26" spans="1:10" ht="20.100000000000001" customHeight="1" x14ac:dyDescent="0.2">
      <c r="A26" s="4"/>
      <c r="B26" s="2" t="s">
        <v>14</v>
      </c>
      <c r="C26" s="37">
        <v>2</v>
      </c>
      <c r="D26" s="22">
        <v>3</v>
      </c>
      <c r="E26" s="20">
        <f t="shared" si="0"/>
        <v>66.666666666666657</v>
      </c>
      <c r="F26" s="20">
        <f t="shared" si="1"/>
        <v>4</v>
      </c>
      <c r="G26" s="20">
        <f t="shared" si="2"/>
        <v>0.33333333333333143</v>
      </c>
      <c r="H26" s="20">
        <f t="shared" si="3"/>
        <v>4.3333333333333313</v>
      </c>
      <c r="I26" s="20">
        <f t="shared" si="4"/>
        <v>43.333333333333314</v>
      </c>
      <c r="J26" s="4"/>
    </row>
    <row r="27" spans="1:10" ht="20.100000000000001" customHeight="1" x14ac:dyDescent="0.2">
      <c r="A27" s="4"/>
      <c r="B27" s="3" t="s">
        <v>6</v>
      </c>
      <c r="C27" s="37">
        <v>3</v>
      </c>
      <c r="D27" s="22">
        <v>8</v>
      </c>
      <c r="E27" s="20">
        <f t="shared" si="0"/>
        <v>37.5</v>
      </c>
      <c r="F27" s="20">
        <f t="shared" si="1"/>
        <v>1</v>
      </c>
      <c r="G27" s="20">
        <f t="shared" si="2"/>
        <v>0</v>
      </c>
      <c r="H27" s="20">
        <f t="shared" si="3"/>
        <v>1</v>
      </c>
      <c r="I27" s="20">
        <f t="shared" si="4"/>
        <v>10</v>
      </c>
      <c r="J27" s="4"/>
    </row>
    <row r="28" spans="1:10" ht="20.100000000000001" customHeight="1" x14ac:dyDescent="0.2">
      <c r="A28" s="4"/>
      <c r="B28" s="3" t="s">
        <v>7</v>
      </c>
      <c r="C28" s="37">
        <v>5</v>
      </c>
      <c r="D28" s="22">
        <v>3</v>
      </c>
      <c r="E28" s="20">
        <f t="shared" si="0"/>
        <v>166.66666666666669</v>
      </c>
      <c r="F28" s="20">
        <f t="shared" si="1"/>
        <v>5</v>
      </c>
      <c r="G28" s="20">
        <f t="shared" si="2"/>
        <v>0</v>
      </c>
      <c r="H28" s="20">
        <f t="shared" si="3"/>
        <v>5</v>
      </c>
      <c r="I28" s="20">
        <f t="shared" si="4"/>
        <v>50</v>
      </c>
      <c r="J28" s="4"/>
    </row>
    <row r="29" spans="1:10" ht="20.100000000000001" customHeight="1" x14ac:dyDescent="0.2">
      <c r="A29" s="4"/>
      <c r="B29" s="3" t="s">
        <v>8</v>
      </c>
      <c r="C29" s="37">
        <v>2</v>
      </c>
      <c r="D29" s="22">
        <v>1</v>
      </c>
      <c r="E29" s="20">
        <f t="shared" si="0"/>
        <v>200</v>
      </c>
      <c r="F29" s="20">
        <f t="shared" si="1"/>
        <v>5</v>
      </c>
      <c r="G29" s="20">
        <f t="shared" si="2"/>
        <v>0</v>
      </c>
      <c r="H29" s="20">
        <f t="shared" si="3"/>
        <v>5</v>
      </c>
      <c r="I29" s="20">
        <f t="shared" si="4"/>
        <v>50</v>
      </c>
      <c r="J29" s="4"/>
    </row>
    <row r="30" spans="1:10" ht="20.100000000000001" customHeight="1" x14ac:dyDescent="0.2">
      <c r="A30" s="4"/>
      <c r="B30" s="18" t="s">
        <v>9</v>
      </c>
      <c r="C30" s="38">
        <f>SUM(C19:C29)</f>
        <v>57</v>
      </c>
      <c r="D30" s="38">
        <f>SUM(D19:D29)</f>
        <v>92</v>
      </c>
      <c r="E30" s="73">
        <f t="shared" si="0"/>
        <v>61.95652173913043</v>
      </c>
      <c r="F30" s="73">
        <f t="shared" si="1"/>
        <v>3</v>
      </c>
      <c r="G30" s="73">
        <f t="shared" si="2"/>
        <v>0.39130434782608603</v>
      </c>
      <c r="H30" s="73">
        <f t="shared" si="3"/>
        <v>3.391304347826086</v>
      </c>
      <c r="I30" s="73">
        <f>$C$9*H30</f>
        <v>33.91304347826086</v>
      </c>
      <c r="J30" s="4"/>
    </row>
    <row r="31" spans="1:10" ht="20.100000000000001" customHeight="1" x14ac:dyDescent="0.2">
      <c r="A31" s="4"/>
      <c r="B31" s="5" t="s">
        <v>36</v>
      </c>
      <c r="C31" s="85" t="s">
        <v>226</v>
      </c>
      <c r="D31" s="85"/>
      <c r="E31" s="85"/>
      <c r="F31" s="85"/>
      <c r="G31" s="85"/>
      <c r="H31" s="85"/>
      <c r="I31" s="85"/>
      <c r="J31" s="4"/>
    </row>
    <row r="32" spans="1:10" ht="20.100000000000001" customHeight="1" x14ac:dyDescent="0.2">
      <c r="A32" s="4"/>
      <c r="B32" s="86" t="s">
        <v>35</v>
      </c>
      <c r="C32" s="85" t="s">
        <v>227</v>
      </c>
      <c r="D32" s="85"/>
      <c r="E32" s="85"/>
      <c r="F32" s="85"/>
      <c r="G32" s="85"/>
      <c r="H32" s="85"/>
      <c r="I32" s="85"/>
      <c r="J32" s="4"/>
    </row>
    <row r="33" spans="1:10" ht="20.100000000000001" customHeight="1" x14ac:dyDescent="0.2">
      <c r="A33" s="4"/>
      <c r="B33" s="86"/>
      <c r="C33" s="85" t="s">
        <v>228</v>
      </c>
      <c r="D33" s="85"/>
      <c r="E33" s="85"/>
      <c r="F33" s="85"/>
      <c r="G33" s="85"/>
      <c r="H33" s="85"/>
      <c r="I33" s="85"/>
      <c r="J33" s="4"/>
    </row>
    <row r="34" spans="1:10" ht="20.100000000000001" customHeight="1" x14ac:dyDescent="0.2">
      <c r="A34" s="4"/>
      <c r="B34" s="86"/>
      <c r="C34" s="85" t="s">
        <v>34</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1.75" customHeight="1" x14ac:dyDescent="0.2">
      <c r="A36" s="4"/>
      <c r="B36" s="86"/>
      <c r="C36" s="85" t="s">
        <v>34</v>
      </c>
      <c r="D36" s="85"/>
      <c r="E36" s="85"/>
      <c r="F36" s="85"/>
      <c r="G36" s="85"/>
      <c r="H36" s="85"/>
      <c r="I36" s="85"/>
      <c r="J36" s="4"/>
    </row>
    <row r="37" spans="1:10" ht="9.75" customHeight="1" x14ac:dyDescent="0.2">
      <c r="A37" s="4"/>
      <c r="B37" s="4"/>
      <c r="C37" s="4"/>
      <c r="D37" s="4"/>
      <c r="E37" s="4"/>
      <c r="F37" s="4"/>
      <c r="G37" s="4"/>
      <c r="H37" s="4"/>
      <c r="I37" s="4"/>
      <c r="J37" s="4"/>
    </row>
  </sheetData>
  <mergeCells count="15">
    <mergeCell ref="C34:I34"/>
    <mergeCell ref="C8:D8"/>
    <mergeCell ref="B17:B18"/>
    <mergeCell ref="C31:I31"/>
    <mergeCell ref="C32:I32"/>
    <mergeCell ref="C33:I33"/>
    <mergeCell ref="B32:B36"/>
    <mergeCell ref="C35:I35"/>
    <mergeCell ref="C36:I36"/>
    <mergeCell ref="C7:I7"/>
    <mergeCell ref="B2:I2"/>
    <mergeCell ref="C3:D3"/>
    <mergeCell ref="C4:D4"/>
    <mergeCell ref="C5:D5"/>
    <mergeCell ref="C6:I6"/>
  </mergeCells>
  <pageMargins left="0.33" right="0.16" top="0.69" bottom="0.26" header="0.22" footer="0.16"/>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pane xSplit="2" ySplit="2" topLeftCell="C3" activePane="bottomRight" state="frozen"/>
      <selection pane="topRight" activeCell="B1" sqref="B1"/>
      <selection pane="bottomLeft" activeCell="A2" sqref="A2"/>
      <selection pane="bottomRight" activeCell="A3" sqref="A3:XFD38"/>
    </sheetView>
  </sheetViews>
  <sheetFormatPr defaultColWidth="9" defaultRowHeight="20.100000000000001" customHeight="1" x14ac:dyDescent="0.2"/>
  <cols>
    <col min="1" max="1" width="4.125" style="1" customWidth="1"/>
    <col min="2" max="2" width="15" style="1" customWidth="1"/>
    <col min="3" max="3" width="9.625" style="1" customWidth="1"/>
    <col min="4" max="5" width="9.375" style="1" customWidth="1"/>
    <col min="6" max="6" width="6.375" style="1" customWidth="1"/>
    <col min="7" max="8" width="10.25" style="1" customWidth="1"/>
    <col min="9" max="9" width="13.625" style="1" customWidth="1"/>
    <col min="10" max="10" width="4.25" style="1" customWidth="1"/>
    <col min="11" max="11" width="24.375" style="1" customWidth="1"/>
    <col min="12" max="16384" width="9" style="1"/>
  </cols>
  <sheetData>
    <row r="1" spans="1:10" ht="4.5" customHeight="1" x14ac:dyDescent="0.2">
      <c r="A1" s="4"/>
      <c r="B1" s="4"/>
      <c r="C1" s="4"/>
      <c r="D1" s="4"/>
      <c r="E1" s="4"/>
      <c r="F1" s="4"/>
      <c r="G1" s="4"/>
      <c r="H1" s="4"/>
      <c r="I1" s="4"/>
      <c r="J1" s="4"/>
    </row>
    <row r="2" spans="1:10" ht="21.75" customHeight="1" x14ac:dyDescent="0.2">
      <c r="A2" s="4"/>
      <c r="B2" s="99" t="str">
        <f>C7</f>
        <v>PA9 : ร้อยละของโรงพยาบาลที่ใช้ยาอย่างสมเหตุผล (RDU) และร้อยละของโรงพยาบาลที่มีระบบจัดการการดื้อยาต้านจุลชีพอย่างบูรณาการ (AMR)</v>
      </c>
      <c r="C2" s="99"/>
      <c r="D2" s="99"/>
      <c r="E2" s="99"/>
      <c r="F2" s="99"/>
      <c r="G2" s="99"/>
      <c r="H2" s="99"/>
      <c r="I2" s="99"/>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113</v>
      </c>
      <c r="D5" s="83"/>
      <c r="E5" s="17"/>
      <c r="F5" s="17"/>
      <c r="G5" s="17"/>
      <c r="H5" s="17"/>
      <c r="I5" s="17"/>
      <c r="J5" s="4"/>
    </row>
    <row r="6" spans="1:10" ht="20.100000000000001" customHeight="1" x14ac:dyDescent="0.2">
      <c r="A6" s="4"/>
      <c r="B6" s="8" t="s">
        <v>64</v>
      </c>
      <c r="C6" s="78" t="s">
        <v>114</v>
      </c>
      <c r="D6" s="78"/>
      <c r="E6" s="78"/>
      <c r="F6" s="78"/>
      <c r="G6" s="78"/>
      <c r="H6" s="78"/>
      <c r="I6" s="78"/>
      <c r="J6" s="4"/>
    </row>
    <row r="7" spans="1:10" ht="38.25" customHeight="1" x14ac:dyDescent="0.2">
      <c r="A7" s="4"/>
      <c r="B7" s="8" t="s">
        <v>62</v>
      </c>
      <c r="C7" s="102" t="s">
        <v>115</v>
      </c>
      <c r="D7" s="102"/>
      <c r="E7" s="102"/>
      <c r="F7" s="102"/>
      <c r="G7" s="102"/>
      <c r="H7" s="102"/>
      <c r="I7" s="102"/>
      <c r="J7" s="4"/>
    </row>
    <row r="8" spans="1:10" ht="19.5" customHeight="1" x14ac:dyDescent="0.2">
      <c r="A8" s="4"/>
      <c r="B8" s="8" t="s">
        <v>73</v>
      </c>
      <c r="C8" s="83" t="s">
        <v>74</v>
      </c>
      <c r="D8" s="83"/>
      <c r="E8" s="17"/>
      <c r="F8" s="17"/>
      <c r="G8" s="17"/>
      <c r="H8" s="17"/>
      <c r="I8" s="17"/>
      <c r="J8" s="4"/>
    </row>
    <row r="9" spans="1:10" ht="19.5" customHeight="1" x14ac:dyDescent="0.2">
      <c r="A9" s="4"/>
      <c r="B9" s="8" t="s">
        <v>58</v>
      </c>
      <c r="C9" s="21">
        <v>10</v>
      </c>
      <c r="D9" s="17"/>
      <c r="E9" s="17"/>
      <c r="F9" s="17"/>
      <c r="G9" s="17"/>
      <c r="H9" s="17"/>
      <c r="I9" s="17"/>
      <c r="J9" s="4"/>
    </row>
    <row r="10" spans="1:10" ht="20.100000000000001" customHeight="1" x14ac:dyDescent="0.2">
      <c r="A10" s="4"/>
      <c r="B10" s="8" t="s">
        <v>57</v>
      </c>
      <c r="C10" s="75" t="s">
        <v>75</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83" t="s">
        <v>116</v>
      </c>
      <c r="D12" s="83"/>
      <c r="E12" s="83"/>
      <c r="F12" s="83"/>
      <c r="G12" s="83"/>
      <c r="H12" s="83"/>
      <c r="I12" s="17"/>
      <c r="J12" s="4"/>
    </row>
    <row r="13" spans="1:10" ht="20.100000000000001" customHeight="1" x14ac:dyDescent="0.2">
      <c r="A13" s="4"/>
      <c r="B13" s="6" t="s">
        <v>54</v>
      </c>
      <c r="C13" s="83" t="s">
        <v>117</v>
      </c>
      <c r="D13" s="83"/>
      <c r="E13" s="83"/>
      <c r="F13" s="83"/>
      <c r="G13" s="83"/>
      <c r="H13" s="83"/>
      <c r="I13" s="17"/>
      <c r="J13" s="4"/>
    </row>
    <row r="14" spans="1:10" ht="20.100000000000001" customHeight="1" x14ac:dyDescent="0.2">
      <c r="A14" s="4"/>
      <c r="B14" s="6" t="s">
        <v>53</v>
      </c>
      <c r="C14" s="83" t="s">
        <v>118</v>
      </c>
      <c r="D14" s="83"/>
      <c r="E14" s="83"/>
      <c r="F14" s="83"/>
      <c r="G14" s="83"/>
      <c r="H14" s="83"/>
      <c r="I14" s="17"/>
      <c r="J14" s="4"/>
    </row>
    <row r="15" spans="1:10" ht="20.100000000000001" customHeight="1" x14ac:dyDescent="0.2">
      <c r="A15" s="4"/>
      <c r="B15" s="6" t="s">
        <v>52</v>
      </c>
      <c r="C15" s="83" t="s">
        <v>119</v>
      </c>
      <c r="D15" s="83"/>
      <c r="E15" s="83"/>
      <c r="F15" s="83"/>
      <c r="G15" s="83"/>
      <c r="H15" s="83"/>
      <c r="I15" s="17"/>
      <c r="J15" s="4"/>
    </row>
    <row r="16" spans="1:10" ht="20.100000000000001" customHeight="1" x14ac:dyDescent="0.2">
      <c r="A16" s="4"/>
      <c r="B16" s="6" t="s">
        <v>51</v>
      </c>
      <c r="C16" s="83" t="s">
        <v>120</v>
      </c>
      <c r="D16" s="83"/>
      <c r="E16" s="83"/>
      <c r="F16" s="83"/>
      <c r="G16" s="83"/>
      <c r="H16" s="83"/>
      <c r="I16" s="17"/>
      <c r="J16" s="4"/>
    </row>
    <row r="17" spans="1:10" ht="18" customHeight="1" x14ac:dyDescent="0.2">
      <c r="A17" s="4"/>
      <c r="B17" s="79" t="s">
        <v>50</v>
      </c>
      <c r="C17" s="92" t="s">
        <v>81</v>
      </c>
      <c r="D17" s="93"/>
      <c r="E17" s="94"/>
      <c r="F17" s="18" t="s">
        <v>46</v>
      </c>
      <c r="G17" s="18" t="s">
        <v>82</v>
      </c>
      <c r="H17" s="18" t="s">
        <v>44</v>
      </c>
      <c r="I17" s="18" t="s">
        <v>11</v>
      </c>
      <c r="J17" s="4"/>
    </row>
    <row r="18" spans="1:10" ht="18" customHeight="1" x14ac:dyDescent="0.2">
      <c r="A18" s="4"/>
      <c r="B18" s="80"/>
      <c r="C18" s="92" t="s">
        <v>83</v>
      </c>
      <c r="D18" s="93"/>
      <c r="E18" s="94"/>
      <c r="F18" s="18" t="s">
        <v>40</v>
      </c>
      <c r="G18" s="18" t="s">
        <v>39</v>
      </c>
      <c r="H18" s="18" t="s">
        <v>38</v>
      </c>
      <c r="I18" s="18" t="s">
        <v>37</v>
      </c>
      <c r="J18" s="4"/>
    </row>
    <row r="19" spans="1:10" ht="18" customHeight="1" x14ac:dyDescent="0.2">
      <c r="A19" s="4"/>
      <c r="B19" s="2" t="s">
        <v>10</v>
      </c>
      <c r="C19" s="98" t="s">
        <v>118</v>
      </c>
      <c r="D19" s="98"/>
      <c r="E19" s="98"/>
      <c r="F19" s="74">
        <v>3</v>
      </c>
      <c r="G19" s="74">
        <v>0.8</v>
      </c>
      <c r="H19" s="20">
        <f>F19+G19</f>
        <v>3.8</v>
      </c>
      <c r="I19" s="20">
        <f>$C$9*H19</f>
        <v>38</v>
      </c>
      <c r="J19" s="4"/>
    </row>
    <row r="20" spans="1:10" ht="18" customHeight="1" x14ac:dyDescent="0.2">
      <c r="A20" s="4"/>
      <c r="B20" s="2" t="s">
        <v>0</v>
      </c>
      <c r="C20" s="98" t="s">
        <v>119</v>
      </c>
      <c r="D20" s="98"/>
      <c r="E20" s="98"/>
      <c r="F20" s="74">
        <v>4</v>
      </c>
      <c r="G20" s="74">
        <v>0.8</v>
      </c>
      <c r="H20" s="20">
        <f t="shared" ref="H20:H29" si="0">F20+G20</f>
        <v>4.8</v>
      </c>
      <c r="I20" s="20">
        <f t="shared" ref="I20:I30" si="1">$C$9*H20</f>
        <v>48</v>
      </c>
      <c r="J20" s="4"/>
    </row>
    <row r="21" spans="1:10" ht="18" customHeight="1" x14ac:dyDescent="0.2">
      <c r="A21" s="4"/>
      <c r="B21" s="2" t="s">
        <v>1</v>
      </c>
      <c r="C21" s="98" t="s">
        <v>119</v>
      </c>
      <c r="D21" s="98"/>
      <c r="E21" s="98"/>
      <c r="F21" s="74">
        <v>4</v>
      </c>
      <c r="G21" s="74">
        <v>0</v>
      </c>
      <c r="H21" s="20">
        <f t="shared" si="0"/>
        <v>4</v>
      </c>
      <c r="I21" s="20">
        <f t="shared" si="1"/>
        <v>40</v>
      </c>
      <c r="J21" s="4"/>
    </row>
    <row r="22" spans="1:10" ht="18" customHeight="1" x14ac:dyDescent="0.2">
      <c r="A22" s="4"/>
      <c r="B22" s="2" t="s">
        <v>2</v>
      </c>
      <c r="C22" s="98" t="s">
        <v>119</v>
      </c>
      <c r="D22" s="98"/>
      <c r="E22" s="98"/>
      <c r="F22" s="74">
        <v>4</v>
      </c>
      <c r="G22" s="74">
        <v>0.8</v>
      </c>
      <c r="H22" s="20">
        <f t="shared" si="0"/>
        <v>4.8</v>
      </c>
      <c r="I22" s="20">
        <f t="shared" si="1"/>
        <v>48</v>
      </c>
      <c r="J22" s="4"/>
    </row>
    <row r="23" spans="1:10" ht="18" customHeight="1" x14ac:dyDescent="0.2">
      <c r="A23" s="4"/>
      <c r="B23" s="2" t="s">
        <v>3</v>
      </c>
      <c r="C23" s="98" t="s">
        <v>119</v>
      </c>
      <c r="D23" s="98"/>
      <c r="E23" s="98"/>
      <c r="F23" s="74">
        <v>4</v>
      </c>
      <c r="G23" s="74">
        <v>0.8</v>
      </c>
      <c r="H23" s="20">
        <f t="shared" si="0"/>
        <v>4.8</v>
      </c>
      <c r="I23" s="20">
        <f t="shared" si="1"/>
        <v>48</v>
      </c>
      <c r="J23" s="4"/>
    </row>
    <row r="24" spans="1:10" ht="18" customHeight="1" x14ac:dyDescent="0.2">
      <c r="A24" s="4"/>
      <c r="B24" s="2" t="s">
        <v>4</v>
      </c>
      <c r="C24" s="98" t="s">
        <v>118</v>
      </c>
      <c r="D24" s="98"/>
      <c r="E24" s="98"/>
      <c r="F24" s="74">
        <v>3</v>
      </c>
      <c r="G24" s="74">
        <v>0.8</v>
      </c>
      <c r="H24" s="20">
        <f t="shared" si="0"/>
        <v>3.8</v>
      </c>
      <c r="I24" s="20">
        <f t="shared" si="1"/>
        <v>38</v>
      </c>
      <c r="J24" s="4"/>
    </row>
    <row r="25" spans="1:10" ht="18" customHeight="1" x14ac:dyDescent="0.2">
      <c r="A25" s="4"/>
      <c r="B25" s="2" t="s">
        <v>5</v>
      </c>
      <c r="C25" s="98" t="s">
        <v>119</v>
      </c>
      <c r="D25" s="98"/>
      <c r="E25" s="98"/>
      <c r="F25" s="74">
        <v>4</v>
      </c>
      <c r="G25" s="74">
        <v>0.8</v>
      </c>
      <c r="H25" s="20">
        <f t="shared" si="0"/>
        <v>4.8</v>
      </c>
      <c r="I25" s="20">
        <f t="shared" si="1"/>
        <v>48</v>
      </c>
      <c r="J25" s="4"/>
    </row>
    <row r="26" spans="1:10" ht="18" customHeight="1" x14ac:dyDescent="0.2">
      <c r="A26" s="4"/>
      <c r="B26" s="2" t="s">
        <v>14</v>
      </c>
      <c r="C26" s="98" t="s">
        <v>118</v>
      </c>
      <c r="D26" s="98"/>
      <c r="E26" s="98"/>
      <c r="F26" s="74">
        <v>3</v>
      </c>
      <c r="G26" s="74">
        <v>0.8</v>
      </c>
      <c r="H26" s="20">
        <f t="shared" si="0"/>
        <v>3.8</v>
      </c>
      <c r="I26" s="20">
        <f t="shared" si="1"/>
        <v>38</v>
      </c>
      <c r="J26" s="4"/>
    </row>
    <row r="27" spans="1:10" ht="18" customHeight="1" x14ac:dyDescent="0.2">
      <c r="A27" s="4"/>
      <c r="B27" s="3" t="s">
        <v>6</v>
      </c>
      <c r="C27" s="98" t="s">
        <v>119</v>
      </c>
      <c r="D27" s="98"/>
      <c r="E27" s="98"/>
      <c r="F27" s="74">
        <v>4</v>
      </c>
      <c r="G27" s="74">
        <v>0.6</v>
      </c>
      <c r="H27" s="20">
        <f t="shared" si="0"/>
        <v>4.5999999999999996</v>
      </c>
      <c r="I27" s="20">
        <f t="shared" si="1"/>
        <v>46</v>
      </c>
      <c r="J27" s="4"/>
    </row>
    <row r="28" spans="1:10" ht="18" customHeight="1" x14ac:dyDescent="0.2">
      <c r="A28" s="4"/>
      <c r="B28" s="3" t="s">
        <v>7</v>
      </c>
      <c r="C28" s="98" t="s">
        <v>119</v>
      </c>
      <c r="D28" s="98"/>
      <c r="E28" s="98"/>
      <c r="F28" s="74">
        <v>4</v>
      </c>
      <c r="G28" s="74">
        <v>0</v>
      </c>
      <c r="H28" s="20">
        <f t="shared" si="0"/>
        <v>4</v>
      </c>
      <c r="I28" s="20">
        <f t="shared" si="1"/>
        <v>40</v>
      </c>
      <c r="J28" s="4"/>
    </row>
    <row r="29" spans="1:10" ht="18" customHeight="1" x14ac:dyDescent="0.2">
      <c r="A29" s="4"/>
      <c r="B29" s="3" t="s">
        <v>8</v>
      </c>
      <c r="C29" s="98" t="s">
        <v>120</v>
      </c>
      <c r="D29" s="98"/>
      <c r="E29" s="98"/>
      <c r="F29" s="74">
        <v>5</v>
      </c>
      <c r="G29" s="74">
        <v>0</v>
      </c>
      <c r="H29" s="20">
        <f t="shared" si="0"/>
        <v>5</v>
      </c>
      <c r="I29" s="20">
        <f t="shared" si="1"/>
        <v>50</v>
      </c>
      <c r="J29" s="4"/>
    </row>
    <row r="30" spans="1:10" ht="20.100000000000001" customHeight="1" x14ac:dyDescent="0.2">
      <c r="A30" s="4"/>
      <c r="B30" s="18" t="s">
        <v>9</v>
      </c>
      <c r="C30" s="95" t="s">
        <v>21</v>
      </c>
      <c r="D30" s="95"/>
      <c r="E30" s="95"/>
      <c r="F30" s="73" t="s">
        <v>21</v>
      </c>
      <c r="G30" s="73" t="s">
        <v>21</v>
      </c>
      <c r="H30" s="73">
        <f>AVERAGE(H19:H29)</f>
        <v>4.3818181818181818</v>
      </c>
      <c r="I30" s="73">
        <f t="shared" si="1"/>
        <v>43.81818181818182</v>
      </c>
      <c r="J30" s="4"/>
    </row>
    <row r="31" spans="1:10" ht="18" customHeight="1" x14ac:dyDescent="0.2">
      <c r="A31" s="4"/>
      <c r="B31" s="9" t="s">
        <v>36</v>
      </c>
      <c r="C31" s="87"/>
      <c r="D31" s="87"/>
      <c r="E31" s="87"/>
      <c r="F31" s="87"/>
      <c r="G31" s="87"/>
      <c r="H31" s="87"/>
      <c r="I31" s="87"/>
      <c r="J31" s="4"/>
    </row>
    <row r="32" spans="1:10" ht="35.25" customHeight="1" x14ac:dyDescent="0.2">
      <c r="A32" s="4"/>
      <c r="B32" s="96" t="s">
        <v>84</v>
      </c>
      <c r="C32" s="10" t="s">
        <v>116</v>
      </c>
      <c r="D32" s="103" t="s">
        <v>229</v>
      </c>
      <c r="E32" s="103"/>
      <c r="F32" s="103"/>
      <c r="G32" s="103"/>
      <c r="H32" s="103"/>
      <c r="I32" s="103"/>
      <c r="J32" s="4"/>
    </row>
    <row r="33" spans="1:10" ht="36" customHeight="1" x14ac:dyDescent="0.2">
      <c r="A33" s="4"/>
      <c r="B33" s="96"/>
      <c r="C33" s="10" t="s">
        <v>117</v>
      </c>
      <c r="D33" s="103" t="s">
        <v>311</v>
      </c>
      <c r="E33" s="103"/>
      <c r="F33" s="103"/>
      <c r="G33" s="103"/>
      <c r="H33" s="103"/>
      <c r="I33" s="103"/>
      <c r="J33" s="4"/>
    </row>
    <row r="34" spans="1:10" ht="33.75" customHeight="1" x14ac:dyDescent="0.2">
      <c r="A34" s="4"/>
      <c r="B34" s="96"/>
      <c r="C34" s="10" t="s">
        <v>118</v>
      </c>
      <c r="D34" s="103" t="s">
        <v>312</v>
      </c>
      <c r="E34" s="103"/>
      <c r="F34" s="103"/>
      <c r="G34" s="103"/>
      <c r="H34" s="103"/>
      <c r="I34" s="103"/>
      <c r="J34" s="4"/>
    </row>
    <row r="35" spans="1:10" ht="33.75" customHeight="1" x14ac:dyDescent="0.2">
      <c r="A35" s="4"/>
      <c r="B35" s="96"/>
      <c r="C35" s="10" t="s">
        <v>119</v>
      </c>
      <c r="D35" s="103" t="s">
        <v>313</v>
      </c>
      <c r="E35" s="103"/>
      <c r="F35" s="103"/>
      <c r="G35" s="103"/>
      <c r="H35" s="103"/>
      <c r="I35" s="103"/>
      <c r="J35" s="4"/>
    </row>
    <row r="36" spans="1:10" ht="33.75" customHeight="1" x14ac:dyDescent="0.2">
      <c r="A36" s="4"/>
      <c r="B36" s="96"/>
      <c r="C36" s="10" t="s">
        <v>120</v>
      </c>
      <c r="D36" s="103" t="s">
        <v>314</v>
      </c>
      <c r="E36" s="103"/>
      <c r="F36" s="103"/>
      <c r="G36" s="103"/>
      <c r="H36" s="103"/>
      <c r="I36" s="103"/>
      <c r="J36" s="4"/>
    </row>
    <row r="37" spans="1:10" ht="6.75" customHeight="1" x14ac:dyDescent="0.2">
      <c r="A37" s="4"/>
      <c r="B37" s="4"/>
      <c r="C37" s="4"/>
      <c r="D37" s="4"/>
      <c r="E37" s="4"/>
      <c r="F37" s="4"/>
      <c r="G37" s="4"/>
      <c r="H37" s="4"/>
      <c r="I37" s="4"/>
      <c r="J37" s="4"/>
    </row>
  </sheetData>
  <mergeCells count="34">
    <mergeCell ref="C28:E28"/>
    <mergeCell ref="C29:E29"/>
    <mergeCell ref="C30:E30"/>
    <mergeCell ref="C31:I31"/>
    <mergeCell ref="B32:B36"/>
    <mergeCell ref="D32:I32"/>
    <mergeCell ref="D33:I33"/>
    <mergeCell ref="D34:I34"/>
    <mergeCell ref="D35:I35"/>
    <mergeCell ref="D36:I36"/>
    <mergeCell ref="C27:E27"/>
    <mergeCell ref="B17:B18"/>
    <mergeCell ref="C17:E17"/>
    <mergeCell ref="C18:E18"/>
    <mergeCell ref="C19:E19"/>
    <mergeCell ref="C20:E20"/>
    <mergeCell ref="C21:E21"/>
    <mergeCell ref="C22:E22"/>
    <mergeCell ref="C23:E23"/>
    <mergeCell ref="C24:E24"/>
    <mergeCell ref="C25:E25"/>
    <mergeCell ref="C26:E26"/>
    <mergeCell ref="C16:H16"/>
    <mergeCell ref="B2:I2"/>
    <mergeCell ref="C3:D3"/>
    <mergeCell ref="C4:D4"/>
    <mergeCell ref="C5:D5"/>
    <mergeCell ref="C6:I6"/>
    <mergeCell ref="C7:I7"/>
    <mergeCell ref="C8:D8"/>
    <mergeCell ref="C12:H12"/>
    <mergeCell ref="C13:H13"/>
    <mergeCell ref="C14:H14"/>
    <mergeCell ref="C15:H15"/>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pane xSplit="2" ySplit="2" topLeftCell="C3" activePane="bottomRight" state="frozen"/>
      <selection pane="topRight" activeCell="B1" sqref="B1"/>
      <selection pane="bottomLeft" activeCell="A2" sqref="A2"/>
      <selection pane="bottomRight" activeCell="C7" sqref="C7:I7"/>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6.75" customHeight="1" x14ac:dyDescent="0.2">
      <c r="A1" s="4"/>
      <c r="B1" s="4"/>
      <c r="C1" s="4"/>
      <c r="D1" s="4"/>
      <c r="E1" s="4"/>
      <c r="F1" s="4"/>
      <c r="G1" s="4"/>
      <c r="H1" s="4"/>
      <c r="I1" s="4"/>
      <c r="J1" s="4"/>
    </row>
    <row r="2" spans="1:10" ht="37.5" customHeight="1" x14ac:dyDescent="0.2">
      <c r="A2" s="4"/>
      <c r="B2" s="99" t="str">
        <f>C7</f>
        <v>PA10.1 : ร้อยละของผู้ป่วยนอกได้รับบริการการแพทย์แผนไทยและการแพทย์ทางเลือกที่ได้มาตรฐาน (ร้อยละ 10)... รพศ.</v>
      </c>
      <c r="C2" s="99"/>
      <c r="D2" s="99"/>
      <c r="E2" s="99"/>
      <c r="F2" s="99"/>
      <c r="G2" s="99"/>
      <c r="H2" s="99"/>
      <c r="I2" s="99"/>
      <c r="J2" s="4"/>
    </row>
    <row r="3" spans="1:10" ht="20.100000000000001" customHeight="1" x14ac:dyDescent="0.2">
      <c r="A3" s="4"/>
      <c r="B3" s="8" t="s">
        <v>67</v>
      </c>
      <c r="C3" s="78" t="s">
        <v>323</v>
      </c>
      <c r="D3" s="78"/>
      <c r="E3" s="78"/>
      <c r="F3" s="17"/>
      <c r="G3" s="17"/>
      <c r="H3" s="17"/>
      <c r="I3" s="17"/>
      <c r="J3" s="4"/>
    </row>
    <row r="4" spans="1:10" ht="20.100000000000001" customHeight="1" x14ac:dyDescent="0.2">
      <c r="A4" s="4"/>
      <c r="B4" s="8" t="s">
        <v>22</v>
      </c>
      <c r="C4" s="82">
        <v>241608</v>
      </c>
      <c r="D4" s="82"/>
      <c r="E4" s="82"/>
      <c r="F4" s="17"/>
      <c r="G4" s="17"/>
      <c r="H4" s="17"/>
      <c r="I4" s="17"/>
      <c r="J4" s="4"/>
    </row>
    <row r="5" spans="1:10" ht="20.100000000000001" customHeight="1" x14ac:dyDescent="0.2">
      <c r="A5" s="4"/>
      <c r="B5" s="8" t="s">
        <v>66</v>
      </c>
      <c r="C5" s="83" t="s">
        <v>338</v>
      </c>
      <c r="D5" s="83"/>
      <c r="E5" s="83"/>
      <c r="F5" s="17"/>
      <c r="G5" s="17"/>
      <c r="H5" s="17"/>
      <c r="I5" s="17"/>
      <c r="J5" s="4"/>
    </row>
    <row r="6" spans="1:10" ht="20.100000000000001" customHeight="1" x14ac:dyDescent="0.2">
      <c r="A6" s="4"/>
      <c r="B6" s="8" t="s">
        <v>64</v>
      </c>
      <c r="C6" s="78" t="s">
        <v>121</v>
      </c>
      <c r="D6" s="78"/>
      <c r="E6" s="78"/>
      <c r="F6" s="78"/>
      <c r="G6" s="78"/>
      <c r="H6" s="78"/>
      <c r="I6" s="78"/>
      <c r="J6" s="4"/>
    </row>
    <row r="7" spans="1:10" ht="42" customHeight="1" x14ac:dyDescent="0.2">
      <c r="A7" s="4"/>
      <c r="B7" s="8" t="s">
        <v>62</v>
      </c>
      <c r="C7" s="84" t="s">
        <v>122</v>
      </c>
      <c r="D7" s="84"/>
      <c r="E7" s="84"/>
      <c r="F7" s="84"/>
      <c r="G7" s="84"/>
      <c r="H7" s="84"/>
      <c r="I7" s="84"/>
      <c r="J7" s="4"/>
    </row>
    <row r="8" spans="1:10" ht="20.100000000000001" customHeight="1" x14ac:dyDescent="0.2">
      <c r="A8" s="4"/>
      <c r="B8" s="8" t="s">
        <v>60</v>
      </c>
      <c r="C8" s="83" t="s">
        <v>59</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5">
        <v>10</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75">
        <v>2</v>
      </c>
      <c r="D12" s="17"/>
      <c r="E12" s="17"/>
      <c r="F12" s="17"/>
      <c r="G12" s="17"/>
      <c r="H12" s="17"/>
      <c r="I12" s="17"/>
      <c r="J12" s="4"/>
    </row>
    <row r="13" spans="1:10" ht="20.100000000000001" customHeight="1" x14ac:dyDescent="0.2">
      <c r="A13" s="4"/>
      <c r="B13" s="6" t="s">
        <v>54</v>
      </c>
      <c r="C13" s="75">
        <v>4</v>
      </c>
      <c r="D13" s="17"/>
      <c r="E13" s="17"/>
      <c r="F13" s="17"/>
      <c r="G13" s="17"/>
      <c r="H13" s="17"/>
      <c r="I13" s="17"/>
      <c r="J13" s="4"/>
    </row>
    <row r="14" spans="1:10" ht="20.100000000000001" customHeight="1" x14ac:dyDescent="0.2">
      <c r="A14" s="4"/>
      <c r="B14" s="6" t="s">
        <v>53</v>
      </c>
      <c r="C14" s="75">
        <v>6</v>
      </c>
      <c r="D14" s="17"/>
      <c r="E14" s="17"/>
      <c r="F14" s="17"/>
      <c r="G14" s="17"/>
      <c r="H14" s="17"/>
      <c r="I14" s="17"/>
      <c r="J14" s="4"/>
    </row>
    <row r="15" spans="1:10" ht="20.100000000000001" customHeight="1" x14ac:dyDescent="0.2">
      <c r="A15" s="4"/>
      <c r="B15" s="6" t="s">
        <v>52</v>
      </c>
      <c r="C15" s="75">
        <v>8</v>
      </c>
      <c r="D15" s="17"/>
      <c r="E15" s="17"/>
      <c r="F15" s="17"/>
      <c r="G15" s="17"/>
      <c r="H15" s="17"/>
      <c r="I15" s="17"/>
      <c r="J15" s="4"/>
    </row>
    <row r="16" spans="1:10" ht="20.100000000000001" customHeight="1" x14ac:dyDescent="0.2">
      <c r="A16" s="4"/>
      <c r="B16" s="6" t="s">
        <v>51</v>
      </c>
      <c r="C16" s="75">
        <v>10</v>
      </c>
      <c r="D16" s="17"/>
      <c r="E16" s="17"/>
      <c r="F16" s="17"/>
      <c r="G16" s="17"/>
      <c r="H16" s="17"/>
      <c r="I16" s="17"/>
      <c r="J16" s="4"/>
    </row>
    <row r="17" spans="1:10" ht="21" x14ac:dyDescent="0.2">
      <c r="A17" s="4"/>
      <c r="B17" s="79" t="s">
        <v>50</v>
      </c>
      <c r="C17" s="73" t="s">
        <v>49</v>
      </c>
      <c r="D17" s="18" t="s">
        <v>48</v>
      </c>
      <c r="E17" s="18" t="s">
        <v>47</v>
      </c>
      <c r="F17" s="18" t="s">
        <v>46</v>
      </c>
      <c r="G17" s="18" t="s">
        <v>45</v>
      </c>
      <c r="H17" s="18" t="s">
        <v>44</v>
      </c>
      <c r="I17" s="18" t="s">
        <v>11</v>
      </c>
      <c r="J17" s="4"/>
    </row>
    <row r="18" spans="1:10" ht="23.25" customHeight="1" x14ac:dyDescent="0.2">
      <c r="A18" s="4"/>
      <c r="B18" s="80"/>
      <c r="C18" s="73" t="s">
        <v>43</v>
      </c>
      <c r="D18" s="18" t="s">
        <v>42</v>
      </c>
      <c r="E18" s="18" t="s">
        <v>41</v>
      </c>
      <c r="F18" s="18" t="s">
        <v>40</v>
      </c>
      <c r="G18" s="18" t="s">
        <v>39</v>
      </c>
      <c r="H18" s="18" t="s">
        <v>38</v>
      </c>
      <c r="I18" s="18" t="s">
        <v>37</v>
      </c>
      <c r="J18" s="4"/>
    </row>
    <row r="19" spans="1:10" ht="20.100000000000001" customHeight="1" x14ac:dyDescent="0.2">
      <c r="A19" s="4"/>
      <c r="B19" s="2" t="s">
        <v>10</v>
      </c>
      <c r="C19" s="16">
        <v>24977</v>
      </c>
      <c r="D19" s="16">
        <v>264614</v>
      </c>
      <c r="E19" s="20">
        <f>C19/D19*100</f>
        <v>9.4390319484229863</v>
      </c>
      <c r="F19" s="20">
        <f>IF(E19&lt;=$C$13,1,IF(E19&lt;$C$14,2,IF(E19&lt;$C$15,3,IF(E19&lt;$C$16,4,IF(E19&gt;=$C$16,5)))))</f>
        <v>4</v>
      </c>
      <c r="G19" s="20">
        <f>IF(E19&lt;=$C$12,0,IF(E19&lt;=$C$13,((E19-$C$12)/($C$13-$C$12)),IF(E19&lt;$C$14,((E19-$C$13)/($C$14-$C$13)),IF(E19&lt;$C$15,((E19-$C$14)/($C$15-$C$14)),IF(E19&lt;$C$16,((E19-$C$15)/($C$16-$C$15)),IF(E19&gt;=$C$16,0))))))</f>
        <v>0.71951597421149316</v>
      </c>
      <c r="H19" s="20">
        <f>F19+G19</f>
        <v>4.7195159742114932</v>
      </c>
      <c r="I19" s="20">
        <f>$C$9*F19</f>
        <v>40</v>
      </c>
      <c r="J19" s="4"/>
    </row>
    <row r="20" spans="1:10" ht="20.100000000000001" customHeight="1" x14ac:dyDescent="0.2">
      <c r="A20" s="4"/>
      <c r="B20" s="2" t="s">
        <v>0</v>
      </c>
      <c r="C20" s="20"/>
      <c r="D20" s="20"/>
      <c r="E20" s="20"/>
      <c r="F20" s="20"/>
      <c r="G20" s="20"/>
      <c r="H20" s="20"/>
      <c r="I20" s="20"/>
      <c r="J20" s="4"/>
    </row>
    <row r="21" spans="1:10" ht="20.100000000000001" customHeight="1" x14ac:dyDescent="0.2">
      <c r="A21" s="4"/>
      <c r="B21" s="2" t="s">
        <v>1</v>
      </c>
      <c r="C21" s="20"/>
      <c r="D21" s="20"/>
      <c r="E21" s="20"/>
      <c r="F21" s="20"/>
      <c r="G21" s="20"/>
      <c r="H21" s="20"/>
      <c r="I21" s="20"/>
      <c r="J21" s="4"/>
    </row>
    <row r="22" spans="1:10" ht="20.100000000000001" customHeight="1" x14ac:dyDescent="0.2">
      <c r="A22" s="4"/>
      <c r="B22" s="2" t="s">
        <v>2</v>
      </c>
      <c r="C22" s="20"/>
      <c r="D22" s="20"/>
      <c r="E22" s="20"/>
      <c r="F22" s="20"/>
      <c r="G22" s="20"/>
      <c r="H22" s="20"/>
      <c r="I22" s="20"/>
      <c r="J22" s="4"/>
    </row>
    <row r="23" spans="1:10" ht="20.100000000000001" customHeight="1" x14ac:dyDescent="0.2">
      <c r="A23" s="4"/>
      <c r="B23" s="2" t="s">
        <v>3</v>
      </c>
      <c r="C23" s="20"/>
      <c r="D23" s="20"/>
      <c r="E23" s="20"/>
      <c r="F23" s="20"/>
      <c r="G23" s="20"/>
      <c r="H23" s="20"/>
      <c r="I23" s="20"/>
      <c r="J23" s="4"/>
    </row>
    <row r="24" spans="1:10" ht="20.100000000000001" customHeight="1" x14ac:dyDescent="0.2">
      <c r="A24" s="4"/>
      <c r="B24" s="2" t="s">
        <v>4</v>
      </c>
      <c r="C24" s="20"/>
      <c r="D24" s="20"/>
      <c r="E24" s="20"/>
      <c r="F24" s="20"/>
      <c r="G24" s="20"/>
      <c r="H24" s="20"/>
      <c r="I24" s="20"/>
      <c r="J24" s="4"/>
    </row>
    <row r="25" spans="1:10" ht="20.100000000000001" customHeight="1" x14ac:dyDescent="0.2">
      <c r="A25" s="4"/>
      <c r="B25" s="2" t="s">
        <v>5</v>
      </c>
      <c r="C25" s="20"/>
      <c r="D25" s="20"/>
      <c r="E25" s="20"/>
      <c r="F25" s="20"/>
      <c r="G25" s="20"/>
      <c r="H25" s="20"/>
      <c r="I25" s="20"/>
      <c r="J25" s="4"/>
    </row>
    <row r="26" spans="1:10" ht="20.100000000000001" customHeight="1" x14ac:dyDescent="0.2">
      <c r="A26" s="4"/>
      <c r="B26" s="2" t="s">
        <v>14</v>
      </c>
      <c r="C26" s="20"/>
      <c r="D26" s="20"/>
      <c r="E26" s="20"/>
      <c r="F26" s="20"/>
      <c r="G26" s="20"/>
      <c r="H26" s="20"/>
      <c r="I26" s="20"/>
      <c r="J26" s="4"/>
    </row>
    <row r="27" spans="1:10" ht="20.100000000000001" customHeight="1" x14ac:dyDescent="0.2">
      <c r="A27" s="4"/>
      <c r="B27" s="3" t="s">
        <v>6</v>
      </c>
      <c r="C27" s="20"/>
      <c r="D27" s="20"/>
      <c r="E27" s="20"/>
      <c r="F27" s="20"/>
      <c r="G27" s="20"/>
      <c r="H27" s="20"/>
      <c r="I27" s="20"/>
      <c r="J27" s="4"/>
    </row>
    <row r="28" spans="1:10" ht="20.100000000000001" customHeight="1" x14ac:dyDescent="0.2">
      <c r="A28" s="4"/>
      <c r="B28" s="3" t="s">
        <v>7</v>
      </c>
      <c r="C28" s="20"/>
      <c r="D28" s="20"/>
      <c r="E28" s="20"/>
      <c r="F28" s="20"/>
      <c r="G28" s="20"/>
      <c r="H28" s="20"/>
      <c r="I28" s="20"/>
      <c r="J28" s="4"/>
    </row>
    <row r="29" spans="1:10" ht="20.100000000000001" customHeight="1" x14ac:dyDescent="0.2">
      <c r="A29" s="4"/>
      <c r="B29" s="3" t="s">
        <v>8</v>
      </c>
      <c r="C29" s="20"/>
      <c r="D29" s="20"/>
      <c r="E29" s="20"/>
      <c r="F29" s="20"/>
      <c r="G29" s="20"/>
      <c r="H29" s="20"/>
      <c r="I29" s="20"/>
      <c r="J29" s="4"/>
    </row>
    <row r="30" spans="1:10" ht="20.100000000000001" customHeight="1" x14ac:dyDescent="0.2">
      <c r="A30" s="4"/>
      <c r="B30" s="18" t="s">
        <v>9</v>
      </c>
      <c r="C30" s="73">
        <f>SUM(C19:C29)</f>
        <v>24977</v>
      </c>
      <c r="D30" s="73">
        <f>SUM(D19:D29)</f>
        <v>264614</v>
      </c>
      <c r="E30" s="73">
        <f t="shared" ref="E30" si="0">C30/D30*100</f>
        <v>9.4390319484229863</v>
      </c>
      <c r="F30" s="73">
        <f t="shared" ref="F30" si="1">IF(E30&lt;=$C$13,1,IF(E30&lt;$C$14,2,IF(E30&lt;$C$15,3,IF(E30&lt;$C$16,4,IF(E30&gt;=$C$16,5)))))</f>
        <v>4</v>
      </c>
      <c r="G30" s="73">
        <f t="shared" ref="G30" si="2">IF(E30&lt;=$C$12,0,IF(E30&lt;=$C$13,((E30-$C$12)/($C$13-$C$12)),IF(E30&lt;$C$14,((E30-$C$13)/($C$14-$C$13)),IF(E30&lt;$C$15,((E30-$C$14)/($C$15-$C$14)),IF(E30&lt;$C$16,((E30-$C$15)/($C$16-$C$15)),IF(E30&gt;=$C$16,0))))))</f>
        <v>0.71951597421149316</v>
      </c>
      <c r="H30" s="73">
        <f t="shared" ref="H30" si="3">F30+G30</f>
        <v>4.7195159742114932</v>
      </c>
      <c r="I30" s="73">
        <f>$C$9*F30</f>
        <v>40</v>
      </c>
      <c r="J30" s="4"/>
    </row>
    <row r="31" spans="1:10" ht="20.100000000000001" customHeight="1" x14ac:dyDescent="0.2">
      <c r="A31" s="4"/>
      <c r="B31" s="5" t="s">
        <v>36</v>
      </c>
      <c r="C31" s="85" t="s">
        <v>339</v>
      </c>
      <c r="D31" s="85"/>
      <c r="E31" s="85"/>
      <c r="F31" s="85"/>
      <c r="G31" s="85"/>
      <c r="H31" s="85"/>
      <c r="I31" s="85"/>
      <c r="J31" s="4"/>
    </row>
    <row r="32" spans="1:10" ht="20.100000000000001" customHeight="1" x14ac:dyDescent="0.2">
      <c r="A32" s="4"/>
      <c r="B32" s="86" t="s">
        <v>35</v>
      </c>
      <c r="C32" s="85" t="s">
        <v>34</v>
      </c>
      <c r="D32" s="85"/>
      <c r="E32" s="85"/>
      <c r="F32" s="85"/>
      <c r="G32" s="85"/>
      <c r="H32" s="85"/>
      <c r="I32" s="85"/>
      <c r="J32" s="4"/>
    </row>
    <row r="33" spans="1:10" ht="20.100000000000001" customHeight="1" x14ac:dyDescent="0.2">
      <c r="A33" s="4"/>
      <c r="B33" s="86"/>
      <c r="C33" s="85" t="s">
        <v>34</v>
      </c>
      <c r="D33" s="85"/>
      <c r="E33" s="85"/>
      <c r="F33" s="85"/>
      <c r="G33" s="85"/>
      <c r="H33" s="85"/>
      <c r="I33" s="85"/>
      <c r="J33" s="4"/>
    </row>
    <row r="34" spans="1:10" ht="20.100000000000001" customHeight="1" x14ac:dyDescent="0.2">
      <c r="A34" s="4"/>
      <c r="B34" s="86"/>
      <c r="C34" s="85" t="s">
        <v>34</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1.75" customHeight="1" x14ac:dyDescent="0.2">
      <c r="A36" s="4"/>
      <c r="B36" s="86"/>
      <c r="C36" s="85" t="s">
        <v>34</v>
      </c>
      <c r="D36" s="85"/>
      <c r="E36" s="85"/>
      <c r="F36" s="85"/>
      <c r="G36" s="85"/>
      <c r="H36" s="85"/>
      <c r="I36" s="85"/>
      <c r="J36" s="4"/>
    </row>
    <row r="37" spans="1:10" ht="9.75" customHeight="1" x14ac:dyDescent="0.2">
      <c r="A37" s="4"/>
      <c r="B37" s="4"/>
      <c r="C37" s="4"/>
      <c r="D37" s="4"/>
      <c r="E37" s="4"/>
      <c r="F37" s="4"/>
      <c r="G37" s="4"/>
      <c r="H37" s="4"/>
      <c r="I37" s="4"/>
      <c r="J37" s="4"/>
    </row>
  </sheetData>
  <mergeCells count="15">
    <mergeCell ref="C8:D8"/>
    <mergeCell ref="B17:B18"/>
    <mergeCell ref="C31:I31"/>
    <mergeCell ref="B32:B36"/>
    <mergeCell ref="C32:I32"/>
    <mergeCell ref="C33:I33"/>
    <mergeCell ref="C34:I34"/>
    <mergeCell ref="C35:I35"/>
    <mergeCell ref="C36:I36"/>
    <mergeCell ref="C7:I7"/>
    <mergeCell ref="B2:I2"/>
    <mergeCell ref="C3:E3"/>
    <mergeCell ref="C4:E4"/>
    <mergeCell ref="C5:E5"/>
    <mergeCell ref="C6:I6"/>
  </mergeCells>
  <pageMargins left="0.33" right="0.16" top="0.69" bottom="0.26" header="0.22" footer="0.16"/>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pane xSplit="2" ySplit="2" topLeftCell="C3" activePane="bottomRight" state="frozen"/>
      <selection pane="topRight" activeCell="B1" sqref="B1"/>
      <selection pane="bottomLeft" activeCell="A2" sqref="A2"/>
      <selection pane="bottomRight" activeCell="A3" sqref="A3:XFD38"/>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7.5" customHeight="1" x14ac:dyDescent="0.2">
      <c r="A1" s="4"/>
      <c r="B1" s="4"/>
      <c r="C1" s="4"/>
      <c r="D1" s="4"/>
      <c r="E1" s="4"/>
      <c r="F1" s="4"/>
      <c r="G1" s="4"/>
      <c r="H1" s="4"/>
      <c r="I1" s="4"/>
      <c r="J1" s="4"/>
    </row>
    <row r="2" spans="1:10" ht="35.25" customHeight="1" x14ac:dyDescent="0.2">
      <c r="A2" s="4"/>
      <c r="B2" s="104" t="str">
        <f>C7</f>
        <v>PA10.2 : ร้อยละของผู้ป่วยนอกได้รับบริการการแพทย์แผนไทยและการแพทย์ทางเลือกที่ได้มาตรฐาน (ร้อยละ 20)... รพช.</v>
      </c>
      <c r="C2" s="104"/>
      <c r="D2" s="104"/>
      <c r="E2" s="104"/>
      <c r="F2" s="104"/>
      <c r="G2" s="104"/>
      <c r="H2" s="104"/>
      <c r="I2" s="104"/>
      <c r="J2" s="4"/>
    </row>
    <row r="3" spans="1:10" ht="20.100000000000001" customHeight="1" x14ac:dyDescent="0.2">
      <c r="A3" s="4"/>
      <c r="B3" s="8" t="s">
        <v>67</v>
      </c>
      <c r="C3" s="78" t="s">
        <v>323</v>
      </c>
      <c r="D3" s="78"/>
      <c r="E3" s="78"/>
      <c r="F3" s="17"/>
      <c r="G3" s="17"/>
      <c r="H3" s="17"/>
      <c r="I3" s="17"/>
      <c r="J3" s="4"/>
    </row>
    <row r="4" spans="1:10" ht="20.100000000000001" customHeight="1" x14ac:dyDescent="0.2">
      <c r="A4" s="4"/>
      <c r="B4" s="8" t="s">
        <v>22</v>
      </c>
      <c r="C4" s="82">
        <v>241608</v>
      </c>
      <c r="D4" s="82"/>
      <c r="E4" s="82"/>
      <c r="F4" s="17"/>
      <c r="G4" s="17"/>
      <c r="H4" s="17"/>
      <c r="I4" s="17"/>
      <c r="J4" s="4"/>
    </row>
    <row r="5" spans="1:10" ht="20.100000000000001" customHeight="1" x14ac:dyDescent="0.2">
      <c r="A5" s="4"/>
      <c r="B5" s="8" t="s">
        <v>66</v>
      </c>
      <c r="C5" s="83" t="s">
        <v>338</v>
      </c>
      <c r="D5" s="83"/>
      <c r="E5" s="83"/>
      <c r="F5" s="17"/>
      <c r="G5" s="17"/>
      <c r="H5" s="17"/>
      <c r="I5" s="17"/>
      <c r="J5" s="4"/>
    </row>
    <row r="6" spans="1:10" ht="20.100000000000001" customHeight="1" x14ac:dyDescent="0.2">
      <c r="A6" s="4"/>
      <c r="B6" s="8" t="s">
        <v>64</v>
      </c>
      <c r="C6" s="78" t="s">
        <v>121</v>
      </c>
      <c r="D6" s="78"/>
      <c r="E6" s="78"/>
      <c r="F6" s="78"/>
      <c r="G6" s="78"/>
      <c r="H6" s="78"/>
      <c r="I6" s="78"/>
      <c r="J6" s="4"/>
    </row>
    <row r="7" spans="1:10" ht="41.25" customHeight="1" x14ac:dyDescent="0.2">
      <c r="A7" s="4"/>
      <c r="B7" s="8" t="s">
        <v>62</v>
      </c>
      <c r="C7" s="84" t="s">
        <v>123</v>
      </c>
      <c r="D7" s="84"/>
      <c r="E7" s="84"/>
      <c r="F7" s="84"/>
      <c r="G7" s="84"/>
      <c r="H7" s="84"/>
      <c r="I7" s="84"/>
      <c r="J7" s="4"/>
    </row>
    <row r="8" spans="1:10" ht="20.100000000000001" customHeight="1" x14ac:dyDescent="0.2">
      <c r="A8" s="4"/>
      <c r="B8" s="8" t="s">
        <v>60</v>
      </c>
      <c r="C8" s="83" t="s">
        <v>59</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5">
        <v>20</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75">
        <v>12</v>
      </c>
      <c r="D12" s="17"/>
      <c r="E12" s="17"/>
      <c r="F12" s="17"/>
      <c r="G12" s="17"/>
      <c r="H12" s="17"/>
      <c r="I12" s="17"/>
      <c r="J12" s="4"/>
    </row>
    <row r="13" spans="1:10" ht="20.100000000000001" customHeight="1" x14ac:dyDescent="0.2">
      <c r="A13" s="4"/>
      <c r="B13" s="6" t="s">
        <v>54</v>
      </c>
      <c r="C13" s="75">
        <v>14</v>
      </c>
      <c r="D13" s="17"/>
      <c r="E13" s="17"/>
      <c r="F13" s="17"/>
      <c r="G13" s="17"/>
      <c r="H13" s="17"/>
      <c r="I13" s="17"/>
      <c r="J13" s="4"/>
    </row>
    <row r="14" spans="1:10" ht="20.100000000000001" customHeight="1" x14ac:dyDescent="0.2">
      <c r="A14" s="4"/>
      <c r="B14" s="6" t="s">
        <v>53</v>
      </c>
      <c r="C14" s="75">
        <v>16</v>
      </c>
      <c r="D14" s="17"/>
      <c r="E14" s="17"/>
      <c r="F14" s="17"/>
      <c r="G14" s="17"/>
      <c r="H14" s="17"/>
      <c r="I14" s="17"/>
      <c r="J14" s="4"/>
    </row>
    <row r="15" spans="1:10" ht="20.100000000000001" customHeight="1" x14ac:dyDescent="0.2">
      <c r="A15" s="4"/>
      <c r="B15" s="6" t="s">
        <v>52</v>
      </c>
      <c r="C15" s="75">
        <v>18</v>
      </c>
      <c r="D15" s="17"/>
      <c r="E15" s="17"/>
      <c r="F15" s="17"/>
      <c r="G15" s="17"/>
      <c r="H15" s="17"/>
      <c r="I15" s="17"/>
      <c r="J15" s="4"/>
    </row>
    <row r="16" spans="1:10" ht="20.100000000000001" customHeight="1" x14ac:dyDescent="0.2">
      <c r="A16" s="4"/>
      <c r="B16" s="6" t="s">
        <v>51</v>
      </c>
      <c r="C16" s="75">
        <v>20</v>
      </c>
      <c r="D16" s="17"/>
      <c r="E16" s="17"/>
      <c r="F16" s="17"/>
      <c r="G16" s="17"/>
      <c r="H16" s="17"/>
      <c r="I16" s="17"/>
      <c r="J16" s="4"/>
    </row>
    <row r="17" spans="1:10" ht="21" x14ac:dyDescent="0.2">
      <c r="A17" s="4"/>
      <c r="B17" s="79" t="s">
        <v>50</v>
      </c>
      <c r="C17" s="73" t="s">
        <v>49</v>
      </c>
      <c r="D17" s="18" t="s">
        <v>48</v>
      </c>
      <c r="E17" s="18" t="s">
        <v>47</v>
      </c>
      <c r="F17" s="18" t="s">
        <v>46</v>
      </c>
      <c r="G17" s="18" t="s">
        <v>45</v>
      </c>
      <c r="H17" s="18" t="s">
        <v>44</v>
      </c>
      <c r="I17" s="18" t="s">
        <v>11</v>
      </c>
      <c r="J17" s="4"/>
    </row>
    <row r="18" spans="1:10" ht="23.25" customHeight="1" x14ac:dyDescent="0.2">
      <c r="A18" s="4"/>
      <c r="B18" s="80"/>
      <c r="C18" s="73" t="s">
        <v>43</v>
      </c>
      <c r="D18" s="18" t="s">
        <v>42</v>
      </c>
      <c r="E18" s="18" t="s">
        <v>41</v>
      </c>
      <c r="F18" s="18" t="s">
        <v>40</v>
      </c>
      <c r="G18" s="18" t="s">
        <v>39</v>
      </c>
      <c r="H18" s="18" t="s">
        <v>38</v>
      </c>
      <c r="I18" s="18" t="s">
        <v>37</v>
      </c>
      <c r="J18" s="4"/>
    </row>
    <row r="19" spans="1:10" ht="20.100000000000001" customHeight="1" x14ac:dyDescent="0.2">
      <c r="A19" s="4"/>
      <c r="B19" s="2" t="s">
        <v>10</v>
      </c>
      <c r="C19" s="20"/>
      <c r="D19" s="20"/>
      <c r="E19" s="20"/>
      <c r="F19" s="20"/>
      <c r="G19" s="20"/>
      <c r="H19" s="20"/>
      <c r="I19" s="20"/>
      <c r="J19" s="4"/>
    </row>
    <row r="20" spans="1:10" ht="20.100000000000001" customHeight="1" x14ac:dyDescent="0.2">
      <c r="A20" s="4"/>
      <c r="B20" s="2" t="s">
        <v>0</v>
      </c>
      <c r="C20" s="16">
        <v>21408</v>
      </c>
      <c r="D20" s="16">
        <v>61422</v>
      </c>
      <c r="E20" s="20">
        <f>C20/D20*100</f>
        <v>34.853961121422294</v>
      </c>
      <c r="F20" s="20">
        <f t="shared" ref="F20:F30" si="0">IF(E20&lt;=$C$13,1,IF(E20&lt;$C$14,2,IF(E20&lt;$C$15,3,IF(E20&lt;$C$16,4,IF(E20&gt;=$C$16,5)))))</f>
        <v>5</v>
      </c>
      <c r="G20" s="20">
        <f t="shared" ref="G20:G30" si="1">IF(E20&lt;=$C$12,0,IF(E20&lt;=$C$13,((E20-$C$12)/($C$13-$C$12)),IF(E20&lt;$C$14,((E20-$C$13)/($C$14-$C$13)),IF(E20&lt;$C$15,((E20-$C$14)/($C$15-$C$14)),IF(E20&lt;$C$16,((E20-$C$15)/($C$16-$C$15)),IF(E20&gt;=$C$16,0))))))</f>
        <v>0</v>
      </c>
      <c r="H20" s="20">
        <f t="shared" ref="H20:H30" si="2">F20+G20</f>
        <v>5</v>
      </c>
      <c r="I20" s="20">
        <f t="shared" ref="I20:I29" si="3">$C$9*F20</f>
        <v>50</v>
      </c>
      <c r="J20" s="4"/>
    </row>
    <row r="21" spans="1:10" ht="20.100000000000001" customHeight="1" x14ac:dyDescent="0.2">
      <c r="A21" s="4"/>
      <c r="B21" s="2" t="s">
        <v>1</v>
      </c>
      <c r="C21" s="16">
        <v>18107</v>
      </c>
      <c r="D21" s="16">
        <v>78570</v>
      </c>
      <c r="E21" s="20">
        <f>C21/D21*100</f>
        <v>23.045691739849815</v>
      </c>
      <c r="F21" s="20">
        <f t="shared" si="0"/>
        <v>5</v>
      </c>
      <c r="G21" s="20">
        <f t="shared" si="1"/>
        <v>0</v>
      </c>
      <c r="H21" s="20">
        <f t="shared" si="2"/>
        <v>5</v>
      </c>
      <c r="I21" s="20">
        <f t="shared" si="3"/>
        <v>50</v>
      </c>
      <c r="J21" s="4"/>
    </row>
    <row r="22" spans="1:10" ht="20.100000000000001" customHeight="1" x14ac:dyDescent="0.2">
      <c r="A22" s="4"/>
      <c r="B22" s="2" t="s">
        <v>2</v>
      </c>
      <c r="C22" s="16">
        <v>17081</v>
      </c>
      <c r="D22" s="16">
        <v>75071</v>
      </c>
      <c r="E22" s="20">
        <f>C22/D22*100</f>
        <v>22.753127039735716</v>
      </c>
      <c r="F22" s="20">
        <f t="shared" si="0"/>
        <v>5</v>
      </c>
      <c r="G22" s="20">
        <f t="shared" si="1"/>
        <v>0</v>
      </c>
      <c r="H22" s="20">
        <f t="shared" si="2"/>
        <v>5</v>
      </c>
      <c r="I22" s="20">
        <f t="shared" si="3"/>
        <v>50</v>
      </c>
      <c r="J22" s="4"/>
    </row>
    <row r="23" spans="1:10" ht="20.100000000000001" customHeight="1" x14ac:dyDescent="0.2">
      <c r="A23" s="4"/>
      <c r="B23" s="2" t="s">
        <v>3</v>
      </c>
      <c r="C23" s="16">
        <v>13122</v>
      </c>
      <c r="D23" s="16">
        <v>55535</v>
      </c>
      <c r="E23" s="20">
        <f>C23/D23*100</f>
        <v>23.628342486720086</v>
      </c>
      <c r="F23" s="20">
        <f t="shared" si="0"/>
        <v>5</v>
      </c>
      <c r="G23" s="20">
        <f t="shared" si="1"/>
        <v>0</v>
      </c>
      <c r="H23" s="20">
        <f t="shared" si="2"/>
        <v>5</v>
      </c>
      <c r="I23" s="20">
        <f t="shared" si="3"/>
        <v>50</v>
      </c>
      <c r="J23" s="4"/>
    </row>
    <row r="24" spans="1:10" ht="20.100000000000001" customHeight="1" x14ac:dyDescent="0.2">
      <c r="A24" s="4"/>
      <c r="B24" s="2" t="s">
        <v>4</v>
      </c>
      <c r="C24" s="16">
        <v>20622</v>
      </c>
      <c r="D24" s="16">
        <v>101242</v>
      </c>
      <c r="E24" s="20">
        <f>C24/D24*100</f>
        <v>20.369016811204833</v>
      </c>
      <c r="F24" s="20">
        <f t="shared" si="0"/>
        <v>5</v>
      </c>
      <c r="G24" s="20">
        <f t="shared" si="1"/>
        <v>0</v>
      </c>
      <c r="H24" s="20">
        <f t="shared" si="2"/>
        <v>5</v>
      </c>
      <c r="I24" s="20">
        <f t="shared" si="3"/>
        <v>50</v>
      </c>
      <c r="J24" s="4"/>
    </row>
    <row r="25" spans="1:10" ht="20.100000000000001" customHeight="1" x14ac:dyDescent="0.2">
      <c r="A25" s="4"/>
      <c r="B25" s="2" t="s">
        <v>5</v>
      </c>
      <c r="C25" s="16">
        <v>6287</v>
      </c>
      <c r="D25" s="16">
        <v>22149</v>
      </c>
      <c r="E25" s="20">
        <f t="shared" ref="E25:E30" si="4">C25/D25*100</f>
        <v>28.385028669465889</v>
      </c>
      <c r="F25" s="20">
        <f t="shared" si="0"/>
        <v>5</v>
      </c>
      <c r="G25" s="20">
        <f t="shared" si="1"/>
        <v>0</v>
      </c>
      <c r="H25" s="20">
        <f t="shared" si="2"/>
        <v>5</v>
      </c>
      <c r="I25" s="20">
        <f t="shared" si="3"/>
        <v>50</v>
      </c>
      <c r="J25" s="4"/>
    </row>
    <row r="26" spans="1:10" ht="20.100000000000001" customHeight="1" x14ac:dyDescent="0.2">
      <c r="A26" s="4"/>
      <c r="B26" s="2" t="s">
        <v>14</v>
      </c>
      <c r="C26" s="16">
        <v>13434</v>
      </c>
      <c r="D26" s="16">
        <v>60164</v>
      </c>
      <c r="E26" s="20">
        <f t="shared" si="4"/>
        <v>22.328967488863771</v>
      </c>
      <c r="F26" s="20">
        <f t="shared" si="0"/>
        <v>5</v>
      </c>
      <c r="G26" s="20">
        <f t="shared" si="1"/>
        <v>0</v>
      </c>
      <c r="H26" s="20">
        <f t="shared" si="2"/>
        <v>5</v>
      </c>
      <c r="I26" s="20">
        <f t="shared" si="3"/>
        <v>50</v>
      </c>
      <c r="J26" s="4"/>
    </row>
    <row r="27" spans="1:10" ht="20.100000000000001" customHeight="1" x14ac:dyDescent="0.2">
      <c r="A27" s="4"/>
      <c r="B27" s="3" t="s">
        <v>6</v>
      </c>
      <c r="C27" s="16">
        <v>15181</v>
      </c>
      <c r="D27" s="16">
        <v>60110</v>
      </c>
      <c r="E27" s="20">
        <f t="shared" si="4"/>
        <v>25.255365163866244</v>
      </c>
      <c r="F27" s="20">
        <f t="shared" si="0"/>
        <v>5</v>
      </c>
      <c r="G27" s="20">
        <f t="shared" si="1"/>
        <v>0</v>
      </c>
      <c r="H27" s="20">
        <f t="shared" si="2"/>
        <v>5</v>
      </c>
      <c r="I27" s="20">
        <f t="shared" si="3"/>
        <v>50</v>
      </c>
      <c r="J27" s="4"/>
    </row>
    <row r="28" spans="1:10" ht="20.100000000000001" customHeight="1" x14ac:dyDescent="0.2">
      <c r="A28" s="4"/>
      <c r="B28" s="3" t="s">
        <v>7</v>
      </c>
      <c r="C28" s="16">
        <v>14063</v>
      </c>
      <c r="D28" s="16">
        <v>47985</v>
      </c>
      <c r="E28" s="20">
        <f t="shared" si="4"/>
        <v>29.307075127644055</v>
      </c>
      <c r="F28" s="20">
        <f t="shared" si="0"/>
        <v>5</v>
      </c>
      <c r="G28" s="20">
        <f t="shared" si="1"/>
        <v>0</v>
      </c>
      <c r="H28" s="20">
        <f t="shared" si="2"/>
        <v>5</v>
      </c>
      <c r="I28" s="20">
        <f t="shared" si="3"/>
        <v>50</v>
      </c>
      <c r="J28" s="4"/>
    </row>
    <row r="29" spans="1:10" ht="20.100000000000001" customHeight="1" x14ac:dyDescent="0.2">
      <c r="A29" s="4"/>
      <c r="B29" s="3" t="s">
        <v>8</v>
      </c>
      <c r="C29" s="16">
        <v>5062</v>
      </c>
      <c r="D29" s="16">
        <v>18068</v>
      </c>
      <c r="E29" s="20">
        <f t="shared" si="4"/>
        <v>28.016382554793008</v>
      </c>
      <c r="F29" s="20">
        <f t="shared" si="0"/>
        <v>5</v>
      </c>
      <c r="G29" s="20">
        <f t="shared" si="1"/>
        <v>0</v>
      </c>
      <c r="H29" s="20">
        <f t="shared" si="2"/>
        <v>5</v>
      </c>
      <c r="I29" s="20">
        <f t="shared" si="3"/>
        <v>50</v>
      </c>
      <c r="J29" s="4"/>
    </row>
    <row r="30" spans="1:10" ht="20.100000000000001" customHeight="1" x14ac:dyDescent="0.2">
      <c r="A30" s="4"/>
      <c r="B30" s="18" t="s">
        <v>9</v>
      </c>
      <c r="C30" s="73">
        <f>SUM(C19:C29)</f>
        <v>144367</v>
      </c>
      <c r="D30" s="73">
        <f>SUM(D19:D29)</f>
        <v>580316</v>
      </c>
      <c r="E30" s="73">
        <f t="shared" si="4"/>
        <v>24.877308225173874</v>
      </c>
      <c r="F30" s="73">
        <f t="shared" si="0"/>
        <v>5</v>
      </c>
      <c r="G30" s="73">
        <f t="shared" si="1"/>
        <v>0</v>
      </c>
      <c r="H30" s="73">
        <f t="shared" si="2"/>
        <v>5</v>
      </c>
      <c r="I30" s="73">
        <f>$C$9*F30</f>
        <v>50</v>
      </c>
      <c r="J30" s="4"/>
    </row>
    <row r="31" spans="1:10" ht="20.100000000000001" customHeight="1" x14ac:dyDescent="0.2">
      <c r="A31" s="4"/>
      <c r="B31" s="5" t="s">
        <v>36</v>
      </c>
      <c r="C31" s="85" t="s">
        <v>340</v>
      </c>
      <c r="D31" s="85"/>
      <c r="E31" s="85"/>
      <c r="F31" s="85"/>
      <c r="G31" s="85"/>
      <c r="H31" s="85"/>
      <c r="I31" s="85"/>
      <c r="J31" s="4"/>
    </row>
    <row r="32" spans="1:10" ht="20.100000000000001" customHeight="1" x14ac:dyDescent="0.2">
      <c r="A32" s="4"/>
      <c r="B32" s="86" t="s">
        <v>35</v>
      </c>
      <c r="C32" s="85" t="s">
        <v>34</v>
      </c>
      <c r="D32" s="85"/>
      <c r="E32" s="85"/>
      <c r="F32" s="85"/>
      <c r="G32" s="85"/>
      <c r="H32" s="85"/>
      <c r="I32" s="85"/>
      <c r="J32" s="4"/>
    </row>
    <row r="33" spans="1:10" ht="20.100000000000001" customHeight="1" x14ac:dyDescent="0.2">
      <c r="A33" s="4"/>
      <c r="B33" s="86"/>
      <c r="C33" s="85" t="s">
        <v>34</v>
      </c>
      <c r="D33" s="85"/>
      <c r="E33" s="85"/>
      <c r="F33" s="85"/>
      <c r="G33" s="85"/>
      <c r="H33" s="85"/>
      <c r="I33" s="85"/>
      <c r="J33" s="4"/>
    </row>
    <row r="34" spans="1:10" ht="20.100000000000001" customHeight="1" x14ac:dyDescent="0.2">
      <c r="A34" s="4"/>
      <c r="B34" s="86"/>
      <c r="C34" s="85" t="s">
        <v>34</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1.75" customHeight="1" x14ac:dyDescent="0.2">
      <c r="A36" s="4"/>
      <c r="B36" s="86"/>
      <c r="C36" s="85" t="s">
        <v>34</v>
      </c>
      <c r="D36" s="85"/>
      <c r="E36" s="85"/>
      <c r="F36" s="85"/>
      <c r="G36" s="85"/>
      <c r="H36" s="85"/>
      <c r="I36" s="85"/>
      <c r="J36" s="4"/>
    </row>
    <row r="37" spans="1:10" ht="9.75" customHeight="1" x14ac:dyDescent="0.2">
      <c r="A37" s="4"/>
      <c r="B37" s="4"/>
      <c r="C37" s="4"/>
      <c r="D37" s="4"/>
      <c r="E37" s="4"/>
      <c r="F37" s="4"/>
      <c r="G37" s="4"/>
      <c r="H37" s="4"/>
      <c r="I37" s="4"/>
      <c r="J37" s="4"/>
    </row>
  </sheetData>
  <mergeCells count="15">
    <mergeCell ref="C8:D8"/>
    <mergeCell ref="B17:B18"/>
    <mergeCell ref="C31:I31"/>
    <mergeCell ref="B32:B36"/>
    <mergeCell ref="C32:I32"/>
    <mergeCell ref="C33:I33"/>
    <mergeCell ref="C34:I34"/>
    <mergeCell ref="C35:I35"/>
    <mergeCell ref="C36:I36"/>
    <mergeCell ref="C7:I7"/>
    <mergeCell ref="B2:I2"/>
    <mergeCell ref="C3:E3"/>
    <mergeCell ref="C4:E4"/>
    <mergeCell ref="C5:E5"/>
    <mergeCell ref="C6:I6"/>
  </mergeCells>
  <pageMargins left="0.33" right="0.16" top="0.69" bottom="0.26" header="0.22" footer="0.16"/>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pane xSplit="2" ySplit="2" topLeftCell="C3" activePane="bottomRight" state="frozen"/>
      <selection pane="topRight" activeCell="B1" sqref="B1"/>
      <selection pane="bottomLeft" activeCell="A2" sqref="A2"/>
      <selection pane="bottomRight" activeCell="C5" sqref="C5:E5"/>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9.75" customHeight="1" x14ac:dyDescent="0.2">
      <c r="A1" s="4"/>
      <c r="B1" s="4"/>
      <c r="C1" s="4"/>
      <c r="D1" s="4"/>
      <c r="E1" s="4"/>
      <c r="F1" s="4"/>
      <c r="G1" s="4"/>
      <c r="H1" s="4"/>
      <c r="I1" s="4"/>
      <c r="J1" s="4"/>
    </row>
    <row r="2" spans="1:10" ht="37.5" customHeight="1" x14ac:dyDescent="0.2">
      <c r="A2" s="4"/>
      <c r="B2" s="104" t="str">
        <f>C7</f>
        <v>PA10.3 : ร้อยละของผู้ป่วยนอกได้รับบริการการแพทย์แผนไทยและการแพทย์ทางเลือกที่ได้มาตรฐาน (ร้อยละ 30)... รพ.สต.</v>
      </c>
      <c r="C2" s="104"/>
      <c r="D2" s="104"/>
      <c r="E2" s="104"/>
      <c r="F2" s="104"/>
      <c r="G2" s="104"/>
      <c r="H2" s="104"/>
      <c r="I2" s="104"/>
      <c r="J2" s="4"/>
    </row>
    <row r="3" spans="1:10" ht="20.100000000000001" customHeight="1" x14ac:dyDescent="0.2">
      <c r="A3" s="4"/>
      <c r="B3" s="8" t="s">
        <v>67</v>
      </c>
      <c r="C3" s="78" t="s">
        <v>323</v>
      </c>
      <c r="D3" s="78"/>
      <c r="E3" s="78"/>
      <c r="F3" s="17"/>
      <c r="G3" s="17"/>
      <c r="H3" s="17"/>
      <c r="I3" s="17"/>
      <c r="J3" s="4"/>
    </row>
    <row r="4" spans="1:10" ht="20.100000000000001" customHeight="1" x14ac:dyDescent="0.2">
      <c r="A4" s="4"/>
      <c r="B4" s="8" t="s">
        <v>22</v>
      </c>
      <c r="C4" s="82">
        <v>241608</v>
      </c>
      <c r="D4" s="82"/>
      <c r="E4" s="82"/>
      <c r="F4" s="17"/>
      <c r="G4" s="17"/>
      <c r="H4" s="17"/>
      <c r="I4" s="17"/>
      <c r="J4" s="4"/>
    </row>
    <row r="5" spans="1:10" ht="20.100000000000001" customHeight="1" x14ac:dyDescent="0.2">
      <c r="A5" s="4"/>
      <c r="B5" s="8" t="s">
        <v>66</v>
      </c>
      <c r="C5" s="83" t="s">
        <v>341</v>
      </c>
      <c r="D5" s="83"/>
      <c r="E5" s="83"/>
      <c r="F5" s="17"/>
      <c r="G5" s="17"/>
      <c r="H5" s="17"/>
      <c r="I5" s="17"/>
      <c r="J5" s="4"/>
    </row>
    <row r="6" spans="1:10" ht="20.100000000000001" customHeight="1" x14ac:dyDescent="0.2">
      <c r="A6" s="4"/>
      <c r="B6" s="8" t="s">
        <v>64</v>
      </c>
      <c r="C6" s="78" t="s">
        <v>121</v>
      </c>
      <c r="D6" s="78"/>
      <c r="E6" s="78"/>
      <c r="F6" s="78"/>
      <c r="G6" s="78"/>
      <c r="H6" s="78"/>
      <c r="I6" s="78"/>
      <c r="J6" s="4"/>
    </row>
    <row r="7" spans="1:10" ht="40.5" customHeight="1" x14ac:dyDescent="0.2">
      <c r="A7" s="4"/>
      <c r="B7" s="8" t="s">
        <v>62</v>
      </c>
      <c r="C7" s="84" t="s">
        <v>124</v>
      </c>
      <c r="D7" s="84"/>
      <c r="E7" s="84"/>
      <c r="F7" s="84"/>
      <c r="G7" s="84"/>
      <c r="H7" s="84"/>
      <c r="I7" s="84"/>
      <c r="J7" s="4"/>
    </row>
    <row r="8" spans="1:10" ht="20.100000000000001" customHeight="1" x14ac:dyDescent="0.2">
      <c r="A8" s="4"/>
      <c r="B8" s="8" t="s">
        <v>60</v>
      </c>
      <c r="C8" s="83" t="s">
        <v>59</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5">
        <v>30</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75">
        <v>24</v>
      </c>
      <c r="D12" s="17"/>
      <c r="E12" s="17"/>
      <c r="F12" s="17"/>
      <c r="G12" s="17"/>
      <c r="H12" s="17"/>
      <c r="I12" s="17"/>
      <c r="J12" s="4"/>
    </row>
    <row r="13" spans="1:10" ht="20.100000000000001" customHeight="1" x14ac:dyDescent="0.2">
      <c r="A13" s="4"/>
      <c r="B13" s="6" t="s">
        <v>54</v>
      </c>
      <c r="C13" s="75">
        <v>26</v>
      </c>
      <c r="D13" s="17"/>
      <c r="E13" s="17"/>
      <c r="F13" s="17"/>
      <c r="G13" s="17"/>
      <c r="H13" s="17"/>
      <c r="I13" s="17"/>
      <c r="J13" s="4"/>
    </row>
    <row r="14" spans="1:10" ht="20.100000000000001" customHeight="1" x14ac:dyDescent="0.2">
      <c r="A14" s="4"/>
      <c r="B14" s="6" t="s">
        <v>53</v>
      </c>
      <c r="C14" s="75">
        <v>28</v>
      </c>
      <c r="D14" s="17"/>
      <c r="E14" s="17"/>
      <c r="F14" s="17"/>
      <c r="G14" s="17"/>
      <c r="H14" s="17"/>
      <c r="I14" s="17"/>
      <c r="J14" s="4"/>
    </row>
    <row r="15" spans="1:10" ht="20.100000000000001" customHeight="1" x14ac:dyDescent="0.2">
      <c r="A15" s="4"/>
      <c r="B15" s="6" t="s">
        <v>52</v>
      </c>
      <c r="C15" s="75">
        <v>30</v>
      </c>
      <c r="D15" s="17"/>
      <c r="E15" s="17"/>
      <c r="F15" s="17"/>
      <c r="G15" s="17"/>
      <c r="H15" s="17"/>
      <c r="I15" s="17"/>
      <c r="J15" s="4"/>
    </row>
    <row r="16" spans="1:10" ht="20.100000000000001" customHeight="1" x14ac:dyDescent="0.2">
      <c r="A16" s="4"/>
      <c r="B16" s="6" t="s">
        <v>51</v>
      </c>
      <c r="C16" s="75">
        <v>32</v>
      </c>
      <c r="D16" s="17"/>
      <c r="E16" s="17"/>
      <c r="F16" s="17"/>
      <c r="G16" s="17"/>
      <c r="H16" s="17"/>
      <c r="I16" s="17"/>
      <c r="J16" s="4"/>
    </row>
    <row r="17" spans="1:10" ht="21" x14ac:dyDescent="0.2">
      <c r="A17" s="4"/>
      <c r="B17" s="79" t="s">
        <v>50</v>
      </c>
      <c r="C17" s="73" t="s">
        <v>49</v>
      </c>
      <c r="D17" s="18" t="s">
        <v>48</v>
      </c>
      <c r="E17" s="18" t="s">
        <v>47</v>
      </c>
      <c r="F17" s="18" t="s">
        <v>46</v>
      </c>
      <c r="G17" s="18" t="s">
        <v>45</v>
      </c>
      <c r="H17" s="18" t="s">
        <v>44</v>
      </c>
      <c r="I17" s="18" t="s">
        <v>11</v>
      </c>
      <c r="J17" s="4"/>
    </row>
    <row r="18" spans="1:10" ht="23.25" customHeight="1" x14ac:dyDescent="0.2">
      <c r="A18" s="4"/>
      <c r="B18" s="80"/>
      <c r="C18" s="73" t="s">
        <v>43</v>
      </c>
      <c r="D18" s="18" t="s">
        <v>42</v>
      </c>
      <c r="E18" s="18" t="s">
        <v>41</v>
      </c>
      <c r="F18" s="18" t="s">
        <v>40</v>
      </c>
      <c r="G18" s="18" t="s">
        <v>39</v>
      </c>
      <c r="H18" s="18" t="s">
        <v>38</v>
      </c>
      <c r="I18" s="18" t="s">
        <v>37</v>
      </c>
      <c r="J18" s="4"/>
    </row>
    <row r="19" spans="1:10" ht="20.100000000000001" customHeight="1" x14ac:dyDescent="0.2">
      <c r="A19" s="4"/>
      <c r="B19" s="2" t="s">
        <v>10</v>
      </c>
      <c r="C19" s="16">
        <v>53613</v>
      </c>
      <c r="D19" s="16">
        <v>124577</v>
      </c>
      <c r="E19" s="20">
        <f>C19/D19*100</f>
        <v>43.036033938849066</v>
      </c>
      <c r="F19" s="20">
        <f>IF(E19&lt;=$C$13,1,IF(E19&lt;$C$14,2,IF(E19&lt;$C$15,3,IF(E19&lt;$C$16,4,IF(E19&gt;=$C$16,5)))))</f>
        <v>5</v>
      </c>
      <c r="G19" s="20">
        <f>IF(E19&lt;=$C$12,0,IF(E19&lt;=$C$13,((E19-$C$12)/($C$13-$C$12)),IF(E19&lt;$C$14,((E19-$C$13)/($C$14-$C$13)),IF(E19&lt;$C$15,((E19-$C$14)/($C$15-$C$14)),IF(E19&lt;$C$16,((E19-$C$15)/($C$16-$C$15)),IF(E19&gt;=$C$16,0))))))</f>
        <v>0</v>
      </c>
      <c r="H19" s="20">
        <f>F19+G19</f>
        <v>5</v>
      </c>
      <c r="I19" s="20">
        <f>$C$9*F19</f>
        <v>50</v>
      </c>
      <c r="J19" s="4"/>
    </row>
    <row r="20" spans="1:10" ht="20.100000000000001" customHeight="1" x14ac:dyDescent="0.2">
      <c r="A20" s="4"/>
      <c r="B20" s="2" t="s">
        <v>0</v>
      </c>
      <c r="C20" s="16">
        <v>15422</v>
      </c>
      <c r="D20" s="16">
        <v>36617</v>
      </c>
      <c r="E20" s="20">
        <f t="shared" ref="E20:E30" si="0">C20/D20*100</f>
        <v>42.11704945790207</v>
      </c>
      <c r="F20" s="20">
        <f t="shared" ref="F20:F30" si="1">IF(E20&lt;=$C$13,1,IF(E20&lt;$C$14,2,IF(E20&lt;$C$15,3,IF(E20&lt;$C$16,4,IF(E20&gt;=$C$16,5)))))</f>
        <v>5</v>
      </c>
      <c r="G20" s="20">
        <f t="shared" ref="G20:G30" si="2">IF(E20&lt;=$C$12,0,IF(E20&lt;=$C$13,((E20-$C$12)/($C$13-$C$12)),IF(E20&lt;$C$14,((E20-$C$13)/($C$14-$C$13)),IF(E20&lt;$C$15,((E20-$C$14)/($C$15-$C$14)),IF(E20&lt;$C$16,((E20-$C$15)/($C$16-$C$15)),IF(E20&gt;=$C$16,0))))))</f>
        <v>0</v>
      </c>
      <c r="H20" s="20">
        <f t="shared" ref="H20:H30" si="3">F20+G20</f>
        <v>5</v>
      </c>
      <c r="I20" s="20">
        <f t="shared" ref="I20:I29" si="4">$C$9*F20</f>
        <v>50</v>
      </c>
      <c r="J20" s="4"/>
    </row>
    <row r="21" spans="1:10" ht="20.100000000000001" customHeight="1" x14ac:dyDescent="0.2">
      <c r="A21" s="4"/>
      <c r="B21" s="2" t="s">
        <v>1</v>
      </c>
      <c r="C21" s="16">
        <v>28514</v>
      </c>
      <c r="D21" s="16">
        <v>81482</v>
      </c>
      <c r="E21" s="20">
        <f t="shared" si="0"/>
        <v>34.994231854888199</v>
      </c>
      <c r="F21" s="20">
        <f t="shared" si="1"/>
        <v>5</v>
      </c>
      <c r="G21" s="20">
        <f t="shared" si="2"/>
        <v>0</v>
      </c>
      <c r="H21" s="20">
        <f t="shared" si="3"/>
        <v>5</v>
      </c>
      <c r="I21" s="20">
        <f t="shared" si="4"/>
        <v>50</v>
      </c>
      <c r="J21" s="4"/>
    </row>
    <row r="22" spans="1:10" ht="20.100000000000001" customHeight="1" x14ac:dyDescent="0.2">
      <c r="A22" s="4"/>
      <c r="B22" s="2" t="s">
        <v>2</v>
      </c>
      <c r="C22" s="16">
        <v>20945</v>
      </c>
      <c r="D22" s="16">
        <v>51012</v>
      </c>
      <c r="E22" s="20">
        <f t="shared" si="0"/>
        <v>41.058966517682116</v>
      </c>
      <c r="F22" s="20">
        <f t="shared" si="1"/>
        <v>5</v>
      </c>
      <c r="G22" s="20">
        <f t="shared" si="2"/>
        <v>0</v>
      </c>
      <c r="H22" s="20">
        <f t="shared" si="3"/>
        <v>5</v>
      </c>
      <c r="I22" s="20">
        <f t="shared" si="4"/>
        <v>50</v>
      </c>
      <c r="J22" s="4"/>
    </row>
    <row r="23" spans="1:10" ht="20.100000000000001" customHeight="1" x14ac:dyDescent="0.2">
      <c r="A23" s="4"/>
      <c r="B23" s="2" t="s">
        <v>3</v>
      </c>
      <c r="C23" s="16">
        <v>37968</v>
      </c>
      <c r="D23" s="16">
        <v>70312</v>
      </c>
      <c r="E23" s="20">
        <f t="shared" si="0"/>
        <v>53.999317328478782</v>
      </c>
      <c r="F23" s="20">
        <f t="shared" si="1"/>
        <v>5</v>
      </c>
      <c r="G23" s="20">
        <f t="shared" si="2"/>
        <v>0</v>
      </c>
      <c r="H23" s="20">
        <f t="shared" si="3"/>
        <v>5</v>
      </c>
      <c r="I23" s="20">
        <f t="shared" si="4"/>
        <v>50</v>
      </c>
      <c r="J23" s="4"/>
    </row>
    <row r="24" spans="1:10" ht="20.100000000000001" customHeight="1" x14ac:dyDescent="0.2">
      <c r="A24" s="4"/>
      <c r="B24" s="2" t="s">
        <v>4</v>
      </c>
      <c r="C24" s="16">
        <v>38612</v>
      </c>
      <c r="D24" s="16">
        <v>92920</v>
      </c>
      <c r="E24" s="20">
        <f t="shared" si="0"/>
        <v>41.554024967714163</v>
      </c>
      <c r="F24" s="20">
        <f t="shared" si="1"/>
        <v>5</v>
      </c>
      <c r="G24" s="20">
        <f t="shared" si="2"/>
        <v>0</v>
      </c>
      <c r="H24" s="20">
        <f t="shared" si="3"/>
        <v>5</v>
      </c>
      <c r="I24" s="20">
        <f t="shared" si="4"/>
        <v>50</v>
      </c>
      <c r="J24" s="4"/>
    </row>
    <row r="25" spans="1:10" ht="20.100000000000001" customHeight="1" x14ac:dyDescent="0.2">
      <c r="A25" s="4"/>
      <c r="B25" s="2" t="s">
        <v>5</v>
      </c>
      <c r="C25" s="16">
        <v>2784</v>
      </c>
      <c r="D25" s="16">
        <v>6261</v>
      </c>
      <c r="E25" s="20">
        <f t="shared" si="0"/>
        <v>44.465740297077147</v>
      </c>
      <c r="F25" s="20">
        <f t="shared" si="1"/>
        <v>5</v>
      </c>
      <c r="G25" s="20">
        <f t="shared" si="2"/>
        <v>0</v>
      </c>
      <c r="H25" s="20">
        <f t="shared" si="3"/>
        <v>5</v>
      </c>
      <c r="I25" s="20">
        <f t="shared" si="4"/>
        <v>50</v>
      </c>
      <c r="J25" s="4"/>
    </row>
    <row r="26" spans="1:10" ht="20.100000000000001" customHeight="1" x14ac:dyDescent="0.2">
      <c r="A26" s="4"/>
      <c r="B26" s="2" t="s">
        <v>14</v>
      </c>
      <c r="C26" s="16">
        <v>22605</v>
      </c>
      <c r="D26" s="16">
        <v>66384</v>
      </c>
      <c r="E26" s="20">
        <f t="shared" si="0"/>
        <v>34.051879971077369</v>
      </c>
      <c r="F26" s="20">
        <f t="shared" si="1"/>
        <v>5</v>
      </c>
      <c r="G26" s="20">
        <f t="shared" si="2"/>
        <v>0</v>
      </c>
      <c r="H26" s="20">
        <f t="shared" si="3"/>
        <v>5</v>
      </c>
      <c r="I26" s="20">
        <f t="shared" si="4"/>
        <v>50</v>
      </c>
      <c r="J26" s="4"/>
    </row>
    <row r="27" spans="1:10" ht="20.100000000000001" customHeight="1" x14ac:dyDescent="0.2">
      <c r="A27" s="4"/>
      <c r="B27" s="3" t="s">
        <v>6</v>
      </c>
      <c r="C27" s="16">
        <v>32021</v>
      </c>
      <c r="D27" s="16">
        <v>43796</v>
      </c>
      <c r="E27" s="20">
        <f t="shared" si="0"/>
        <v>73.11398301214723</v>
      </c>
      <c r="F27" s="20">
        <f t="shared" si="1"/>
        <v>5</v>
      </c>
      <c r="G27" s="20">
        <f t="shared" si="2"/>
        <v>0</v>
      </c>
      <c r="H27" s="20">
        <f t="shared" si="3"/>
        <v>5</v>
      </c>
      <c r="I27" s="20">
        <f t="shared" si="4"/>
        <v>50</v>
      </c>
      <c r="J27" s="4"/>
    </row>
    <row r="28" spans="1:10" ht="20.100000000000001" customHeight="1" x14ac:dyDescent="0.2">
      <c r="A28" s="4"/>
      <c r="B28" s="3" t="s">
        <v>7</v>
      </c>
      <c r="C28" s="16">
        <v>8573</v>
      </c>
      <c r="D28" s="16">
        <v>22633</v>
      </c>
      <c r="E28" s="20">
        <f t="shared" si="0"/>
        <v>37.878319268325015</v>
      </c>
      <c r="F28" s="20">
        <f t="shared" si="1"/>
        <v>5</v>
      </c>
      <c r="G28" s="20">
        <f t="shared" si="2"/>
        <v>0</v>
      </c>
      <c r="H28" s="20">
        <f t="shared" si="3"/>
        <v>5</v>
      </c>
      <c r="I28" s="20">
        <f t="shared" si="4"/>
        <v>50</v>
      </c>
      <c r="J28" s="4"/>
    </row>
    <row r="29" spans="1:10" ht="20.100000000000001" customHeight="1" x14ac:dyDescent="0.2">
      <c r="A29" s="4"/>
      <c r="B29" s="3" t="s">
        <v>8</v>
      </c>
      <c r="C29" s="16">
        <v>3677</v>
      </c>
      <c r="D29" s="16">
        <v>8334</v>
      </c>
      <c r="E29" s="20">
        <f t="shared" si="0"/>
        <v>44.120470362371009</v>
      </c>
      <c r="F29" s="20">
        <f t="shared" si="1"/>
        <v>5</v>
      </c>
      <c r="G29" s="20">
        <f t="shared" si="2"/>
        <v>0</v>
      </c>
      <c r="H29" s="20">
        <f t="shared" si="3"/>
        <v>5</v>
      </c>
      <c r="I29" s="20">
        <f t="shared" si="4"/>
        <v>50</v>
      </c>
      <c r="J29" s="4"/>
    </row>
    <row r="30" spans="1:10" ht="20.100000000000001" customHeight="1" x14ac:dyDescent="0.2">
      <c r="A30" s="4"/>
      <c r="B30" s="18" t="s">
        <v>9</v>
      </c>
      <c r="C30" s="73">
        <f>SUM(C19:C29)</f>
        <v>264734</v>
      </c>
      <c r="D30" s="73">
        <f>SUM(D19:D29)</f>
        <v>604328</v>
      </c>
      <c r="E30" s="73">
        <f t="shared" si="0"/>
        <v>43.806343575012249</v>
      </c>
      <c r="F30" s="73">
        <f t="shared" si="1"/>
        <v>5</v>
      </c>
      <c r="G30" s="73">
        <f t="shared" si="2"/>
        <v>0</v>
      </c>
      <c r="H30" s="73">
        <f t="shared" si="3"/>
        <v>5</v>
      </c>
      <c r="I30" s="73">
        <f>$C$9*F30</f>
        <v>50</v>
      </c>
      <c r="J30" s="4"/>
    </row>
    <row r="31" spans="1:10" ht="20.100000000000001" customHeight="1" x14ac:dyDescent="0.2">
      <c r="A31" s="4"/>
      <c r="B31" s="5" t="s">
        <v>36</v>
      </c>
      <c r="C31" s="85" t="s">
        <v>342</v>
      </c>
      <c r="D31" s="85"/>
      <c r="E31" s="85"/>
      <c r="F31" s="85"/>
      <c r="G31" s="85"/>
      <c r="H31" s="85"/>
      <c r="I31" s="85"/>
      <c r="J31" s="4"/>
    </row>
    <row r="32" spans="1:10" ht="20.100000000000001" customHeight="1" x14ac:dyDescent="0.2">
      <c r="A32" s="4"/>
      <c r="B32" s="86" t="s">
        <v>35</v>
      </c>
      <c r="C32" s="85" t="s">
        <v>34</v>
      </c>
      <c r="D32" s="85"/>
      <c r="E32" s="85"/>
      <c r="F32" s="85"/>
      <c r="G32" s="85"/>
      <c r="H32" s="85"/>
      <c r="I32" s="85"/>
      <c r="J32" s="4"/>
    </row>
    <row r="33" spans="1:10" ht="20.100000000000001" customHeight="1" x14ac:dyDescent="0.2">
      <c r="A33" s="4"/>
      <c r="B33" s="86"/>
      <c r="C33" s="85" t="s">
        <v>34</v>
      </c>
      <c r="D33" s="85"/>
      <c r="E33" s="85"/>
      <c r="F33" s="85"/>
      <c r="G33" s="85"/>
      <c r="H33" s="85"/>
      <c r="I33" s="85"/>
      <c r="J33" s="4"/>
    </row>
    <row r="34" spans="1:10" ht="20.100000000000001" customHeight="1" x14ac:dyDescent="0.2">
      <c r="A34" s="4"/>
      <c r="B34" s="86"/>
      <c r="C34" s="85" t="s">
        <v>34</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1.75" customHeight="1" x14ac:dyDescent="0.2">
      <c r="A36" s="4"/>
      <c r="B36" s="86"/>
      <c r="C36" s="85" t="s">
        <v>34</v>
      </c>
      <c r="D36" s="85"/>
      <c r="E36" s="85"/>
      <c r="F36" s="85"/>
      <c r="G36" s="85"/>
      <c r="H36" s="85"/>
      <c r="I36" s="85"/>
      <c r="J36" s="4"/>
    </row>
    <row r="37" spans="1:10" ht="9.75" customHeight="1" x14ac:dyDescent="0.2">
      <c r="A37" s="4"/>
      <c r="B37" s="4"/>
      <c r="C37" s="4"/>
      <c r="D37" s="4"/>
      <c r="E37" s="4"/>
      <c r="F37" s="4"/>
      <c r="G37" s="4"/>
      <c r="H37" s="4"/>
      <c r="I37" s="4"/>
      <c r="J37" s="4"/>
    </row>
  </sheetData>
  <mergeCells count="15">
    <mergeCell ref="C8:D8"/>
    <mergeCell ref="B17:B18"/>
    <mergeCell ref="C31:I31"/>
    <mergeCell ref="B32:B36"/>
    <mergeCell ref="C32:I32"/>
    <mergeCell ref="C33:I33"/>
    <mergeCell ref="C34:I34"/>
    <mergeCell ref="C35:I35"/>
    <mergeCell ref="C36:I36"/>
    <mergeCell ref="C7:I7"/>
    <mergeCell ref="B2:I2"/>
    <mergeCell ref="C3:E3"/>
    <mergeCell ref="C4:E4"/>
    <mergeCell ref="C5:E5"/>
    <mergeCell ref="C6:I6"/>
  </mergeCells>
  <pageMargins left="0.33" right="0.16" top="0.69" bottom="0.19" header="0.22" footer="0.05"/>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pane xSplit="2" ySplit="2" topLeftCell="C9" activePane="bottomRight" state="frozen"/>
      <selection pane="topRight" activeCell="B1" sqref="B1"/>
      <selection pane="bottomLeft" activeCell="A2" sqref="A2"/>
      <selection pane="bottomRight" activeCell="A3" sqref="A3:XFD38"/>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37.5" customHeight="1" x14ac:dyDescent="0.2">
      <c r="A2" s="4"/>
      <c r="B2" s="104" t="str">
        <f>C7</f>
        <v>PA12 : ร้อยละโรงพยาบาลตั้งแต่ระดับ F2 ขึ้นไปสามารถให้ยาละลายลิ่มเลือด (Fibrinolytic drug) ในผู้ป่วย STEMI ได้</v>
      </c>
      <c r="C2" s="104"/>
      <c r="D2" s="104"/>
      <c r="E2" s="104"/>
      <c r="F2" s="104"/>
      <c r="G2" s="104"/>
      <c r="H2" s="104"/>
      <c r="I2" s="104"/>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111</v>
      </c>
      <c r="D5" s="83"/>
      <c r="E5" s="17"/>
      <c r="F5" s="17"/>
      <c r="G5" s="17"/>
      <c r="H5" s="17"/>
      <c r="I5" s="17"/>
      <c r="J5" s="4"/>
    </row>
    <row r="6" spans="1:10" ht="20.100000000000001" customHeight="1" x14ac:dyDescent="0.2">
      <c r="A6" s="4"/>
      <c r="B6" s="8" t="s">
        <v>64</v>
      </c>
      <c r="C6" s="78" t="s">
        <v>112</v>
      </c>
      <c r="D6" s="78"/>
      <c r="E6" s="78"/>
      <c r="F6" s="78"/>
      <c r="G6" s="78"/>
      <c r="H6" s="78"/>
      <c r="I6" s="78"/>
      <c r="J6" s="4"/>
    </row>
    <row r="7" spans="1:10" ht="39.75" customHeight="1" x14ac:dyDescent="0.2">
      <c r="A7" s="4"/>
      <c r="B7" s="8" t="s">
        <v>62</v>
      </c>
      <c r="C7" s="84" t="s">
        <v>125</v>
      </c>
      <c r="D7" s="84"/>
      <c r="E7" s="84"/>
      <c r="F7" s="84"/>
      <c r="G7" s="84"/>
      <c r="H7" s="84"/>
      <c r="I7" s="84"/>
      <c r="J7" s="4"/>
    </row>
    <row r="8" spans="1:10" ht="20.100000000000001" customHeight="1" x14ac:dyDescent="0.2">
      <c r="A8" s="4"/>
      <c r="B8" s="8" t="s">
        <v>73</v>
      </c>
      <c r="C8" s="83" t="s">
        <v>74</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5" t="s">
        <v>75</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83" t="s">
        <v>126</v>
      </c>
      <c r="D12" s="83"/>
      <c r="E12" s="83"/>
      <c r="F12" s="83"/>
      <c r="G12" s="83"/>
      <c r="H12" s="83"/>
      <c r="I12" s="17"/>
      <c r="J12" s="4"/>
    </row>
    <row r="13" spans="1:10" ht="20.100000000000001" customHeight="1" x14ac:dyDescent="0.2">
      <c r="A13" s="4"/>
      <c r="B13" s="6" t="s">
        <v>54</v>
      </c>
      <c r="C13" s="83" t="s">
        <v>127</v>
      </c>
      <c r="D13" s="83"/>
      <c r="E13" s="83"/>
      <c r="F13" s="83"/>
      <c r="G13" s="83"/>
      <c r="H13" s="83"/>
      <c r="I13" s="17"/>
      <c r="J13" s="4"/>
    </row>
    <row r="14" spans="1:10" ht="20.100000000000001" customHeight="1" x14ac:dyDescent="0.2">
      <c r="A14" s="4"/>
      <c r="B14" s="6" t="s">
        <v>53</v>
      </c>
      <c r="C14" s="83" t="s">
        <v>128</v>
      </c>
      <c r="D14" s="83"/>
      <c r="E14" s="83"/>
      <c r="F14" s="83"/>
      <c r="G14" s="83"/>
      <c r="H14" s="83"/>
      <c r="I14" s="17"/>
      <c r="J14" s="4"/>
    </row>
    <row r="15" spans="1:10" ht="20.100000000000001" customHeight="1" x14ac:dyDescent="0.2">
      <c r="A15" s="4"/>
      <c r="B15" s="6" t="s">
        <v>52</v>
      </c>
      <c r="C15" s="83" t="s">
        <v>129</v>
      </c>
      <c r="D15" s="83"/>
      <c r="E15" s="83"/>
      <c r="F15" s="83"/>
      <c r="G15" s="83"/>
      <c r="H15" s="83"/>
      <c r="I15" s="17"/>
      <c r="J15" s="4"/>
    </row>
    <row r="16" spans="1:10" ht="20.100000000000001" customHeight="1" x14ac:dyDescent="0.2">
      <c r="A16" s="4"/>
      <c r="B16" s="6" t="s">
        <v>51</v>
      </c>
      <c r="C16" s="83" t="s">
        <v>130</v>
      </c>
      <c r="D16" s="83"/>
      <c r="E16" s="83"/>
      <c r="F16" s="83"/>
      <c r="G16" s="83"/>
      <c r="H16" s="83"/>
      <c r="I16" s="17"/>
      <c r="J16" s="4"/>
    </row>
    <row r="17" spans="1:10" ht="18" customHeight="1" x14ac:dyDescent="0.2">
      <c r="A17" s="4"/>
      <c r="B17" s="79" t="s">
        <v>50</v>
      </c>
      <c r="C17" s="92" t="s">
        <v>81</v>
      </c>
      <c r="D17" s="93"/>
      <c r="E17" s="94"/>
      <c r="F17" s="18" t="s">
        <v>46</v>
      </c>
      <c r="G17" s="18" t="s">
        <v>82</v>
      </c>
      <c r="H17" s="18" t="s">
        <v>44</v>
      </c>
      <c r="I17" s="18" t="s">
        <v>11</v>
      </c>
      <c r="J17" s="4"/>
    </row>
    <row r="18" spans="1:10" ht="18" customHeight="1" x14ac:dyDescent="0.2">
      <c r="A18" s="4"/>
      <c r="B18" s="80"/>
      <c r="C18" s="92" t="s">
        <v>83</v>
      </c>
      <c r="D18" s="93"/>
      <c r="E18" s="94"/>
      <c r="F18" s="18" t="s">
        <v>40</v>
      </c>
      <c r="G18" s="18" t="s">
        <v>39</v>
      </c>
      <c r="H18" s="18" t="s">
        <v>38</v>
      </c>
      <c r="I18" s="18" t="s">
        <v>37</v>
      </c>
      <c r="J18" s="4"/>
    </row>
    <row r="19" spans="1:10" ht="18" customHeight="1" x14ac:dyDescent="0.2">
      <c r="A19" s="4"/>
      <c r="B19" s="2" t="s">
        <v>10</v>
      </c>
      <c r="C19" s="98" t="s">
        <v>343</v>
      </c>
      <c r="D19" s="98"/>
      <c r="E19" s="98"/>
      <c r="F19" s="74">
        <v>5</v>
      </c>
      <c r="G19" s="74">
        <v>0</v>
      </c>
      <c r="H19" s="20">
        <f>F19+G19</f>
        <v>5</v>
      </c>
      <c r="I19" s="20">
        <f>$C$9*H19</f>
        <v>50</v>
      </c>
      <c r="J19" s="4"/>
    </row>
    <row r="20" spans="1:10" ht="18" customHeight="1" x14ac:dyDescent="0.2">
      <c r="A20" s="4"/>
      <c r="B20" s="2" t="s">
        <v>0</v>
      </c>
      <c r="C20" s="98" t="s">
        <v>343</v>
      </c>
      <c r="D20" s="98"/>
      <c r="E20" s="98"/>
      <c r="F20" s="74">
        <v>5</v>
      </c>
      <c r="G20" s="74">
        <v>0</v>
      </c>
      <c r="H20" s="20">
        <f t="shared" ref="H20:H28" si="0">F20+G20</f>
        <v>5</v>
      </c>
      <c r="I20" s="20">
        <f t="shared" ref="I20:I30" si="1">$C$9*H20</f>
        <v>50</v>
      </c>
      <c r="J20" s="4"/>
    </row>
    <row r="21" spans="1:10" ht="18" customHeight="1" x14ac:dyDescent="0.2">
      <c r="A21" s="4"/>
      <c r="B21" s="2" t="s">
        <v>1</v>
      </c>
      <c r="C21" s="98" t="s">
        <v>343</v>
      </c>
      <c r="D21" s="98"/>
      <c r="E21" s="98"/>
      <c r="F21" s="74">
        <v>5</v>
      </c>
      <c r="G21" s="74">
        <v>0</v>
      </c>
      <c r="H21" s="20">
        <f t="shared" si="0"/>
        <v>5</v>
      </c>
      <c r="I21" s="20">
        <f t="shared" si="1"/>
        <v>50</v>
      </c>
      <c r="J21" s="4"/>
    </row>
    <row r="22" spans="1:10" ht="18" customHeight="1" x14ac:dyDescent="0.2">
      <c r="A22" s="4"/>
      <c r="B22" s="2" t="s">
        <v>2</v>
      </c>
      <c r="C22" s="98" t="s">
        <v>343</v>
      </c>
      <c r="D22" s="98"/>
      <c r="E22" s="98"/>
      <c r="F22" s="74">
        <v>5</v>
      </c>
      <c r="G22" s="74">
        <v>0</v>
      </c>
      <c r="H22" s="20">
        <f t="shared" si="0"/>
        <v>5</v>
      </c>
      <c r="I22" s="20">
        <f t="shared" si="1"/>
        <v>50</v>
      </c>
      <c r="J22" s="4"/>
    </row>
    <row r="23" spans="1:10" ht="18" customHeight="1" x14ac:dyDescent="0.2">
      <c r="A23" s="4"/>
      <c r="B23" s="2" t="s">
        <v>3</v>
      </c>
      <c r="C23" s="98" t="s">
        <v>343</v>
      </c>
      <c r="D23" s="98"/>
      <c r="E23" s="98"/>
      <c r="F23" s="74">
        <v>5</v>
      </c>
      <c r="G23" s="74">
        <v>0</v>
      </c>
      <c r="H23" s="20">
        <f t="shared" si="0"/>
        <v>5</v>
      </c>
      <c r="I23" s="20">
        <f t="shared" si="1"/>
        <v>50</v>
      </c>
      <c r="J23" s="4"/>
    </row>
    <row r="24" spans="1:10" ht="18" customHeight="1" x14ac:dyDescent="0.2">
      <c r="A24" s="4"/>
      <c r="B24" s="2" t="s">
        <v>4</v>
      </c>
      <c r="C24" s="98" t="s">
        <v>343</v>
      </c>
      <c r="D24" s="98"/>
      <c r="E24" s="98"/>
      <c r="F24" s="74">
        <v>5</v>
      </c>
      <c r="G24" s="74">
        <v>0</v>
      </c>
      <c r="H24" s="20">
        <f t="shared" si="0"/>
        <v>5</v>
      </c>
      <c r="I24" s="20">
        <f t="shared" si="1"/>
        <v>50</v>
      </c>
      <c r="J24" s="4"/>
    </row>
    <row r="25" spans="1:10" ht="18" customHeight="1" x14ac:dyDescent="0.2">
      <c r="A25" s="4"/>
      <c r="B25" s="2" t="s">
        <v>5</v>
      </c>
      <c r="C25" s="98" t="s">
        <v>343</v>
      </c>
      <c r="D25" s="98"/>
      <c r="E25" s="98"/>
      <c r="F25" s="74">
        <v>5</v>
      </c>
      <c r="G25" s="74">
        <v>0</v>
      </c>
      <c r="H25" s="20">
        <f t="shared" si="0"/>
        <v>5</v>
      </c>
      <c r="I25" s="20">
        <f t="shared" si="1"/>
        <v>50</v>
      </c>
      <c r="J25" s="4"/>
    </row>
    <row r="26" spans="1:10" ht="18" customHeight="1" x14ac:dyDescent="0.2">
      <c r="A26" s="4"/>
      <c r="B26" s="2" t="s">
        <v>14</v>
      </c>
      <c r="C26" s="98" t="s">
        <v>343</v>
      </c>
      <c r="D26" s="98"/>
      <c r="E26" s="98"/>
      <c r="F26" s="74">
        <v>5</v>
      </c>
      <c r="G26" s="74">
        <v>0</v>
      </c>
      <c r="H26" s="20">
        <f t="shared" si="0"/>
        <v>5</v>
      </c>
      <c r="I26" s="20">
        <f t="shared" si="1"/>
        <v>50</v>
      </c>
      <c r="J26" s="4"/>
    </row>
    <row r="27" spans="1:10" ht="18" customHeight="1" x14ac:dyDescent="0.2">
      <c r="A27" s="4"/>
      <c r="B27" s="3" t="s">
        <v>6</v>
      </c>
      <c r="C27" s="98" t="s">
        <v>343</v>
      </c>
      <c r="D27" s="98"/>
      <c r="E27" s="98"/>
      <c r="F27" s="74">
        <v>5</v>
      </c>
      <c r="G27" s="74">
        <v>0</v>
      </c>
      <c r="H27" s="20">
        <f t="shared" si="0"/>
        <v>5</v>
      </c>
      <c r="I27" s="20">
        <f t="shared" si="1"/>
        <v>50</v>
      </c>
      <c r="J27" s="4"/>
    </row>
    <row r="28" spans="1:10" ht="18" customHeight="1" x14ac:dyDescent="0.2">
      <c r="A28" s="4"/>
      <c r="B28" s="3" t="s">
        <v>7</v>
      </c>
      <c r="C28" s="98" t="s">
        <v>343</v>
      </c>
      <c r="D28" s="98"/>
      <c r="E28" s="98"/>
      <c r="F28" s="74">
        <v>5</v>
      </c>
      <c r="G28" s="74">
        <v>0</v>
      </c>
      <c r="H28" s="20">
        <f t="shared" si="0"/>
        <v>5</v>
      </c>
      <c r="I28" s="20">
        <f t="shared" si="1"/>
        <v>50</v>
      </c>
      <c r="J28" s="4"/>
    </row>
    <row r="29" spans="1:10" ht="18" customHeight="1" x14ac:dyDescent="0.2">
      <c r="A29" s="4"/>
      <c r="B29" s="3" t="s">
        <v>8</v>
      </c>
      <c r="C29" s="98" t="s">
        <v>230</v>
      </c>
      <c r="D29" s="98"/>
      <c r="E29" s="98"/>
      <c r="F29" s="74" t="s">
        <v>21</v>
      </c>
      <c r="G29" s="74" t="s">
        <v>21</v>
      </c>
      <c r="H29" s="20" t="s">
        <v>21</v>
      </c>
      <c r="I29" s="20" t="s">
        <v>231</v>
      </c>
      <c r="J29" s="4"/>
    </row>
    <row r="30" spans="1:10" ht="20.100000000000001" customHeight="1" x14ac:dyDescent="0.2">
      <c r="A30" s="4"/>
      <c r="B30" s="18" t="s">
        <v>9</v>
      </c>
      <c r="C30" s="95" t="s">
        <v>21</v>
      </c>
      <c r="D30" s="95"/>
      <c r="E30" s="95"/>
      <c r="F30" s="73" t="s">
        <v>21</v>
      </c>
      <c r="G30" s="73" t="s">
        <v>21</v>
      </c>
      <c r="H30" s="73">
        <f>AVERAGE(H19:H29)</f>
        <v>5</v>
      </c>
      <c r="I30" s="73">
        <f t="shared" si="1"/>
        <v>50</v>
      </c>
      <c r="J30" s="4"/>
    </row>
    <row r="31" spans="1:10" ht="18" customHeight="1" x14ac:dyDescent="0.2">
      <c r="A31" s="4"/>
      <c r="B31" s="9" t="s">
        <v>36</v>
      </c>
      <c r="C31" s="87" t="s">
        <v>176</v>
      </c>
      <c r="D31" s="87"/>
      <c r="E31" s="87"/>
      <c r="F31" s="87"/>
      <c r="G31" s="87"/>
      <c r="H31" s="87"/>
      <c r="I31" s="87"/>
      <c r="J31" s="4"/>
    </row>
    <row r="32" spans="1:10" ht="36.75" customHeight="1" x14ac:dyDescent="0.2">
      <c r="A32" s="4"/>
      <c r="B32" s="96" t="s">
        <v>84</v>
      </c>
      <c r="C32" s="10" t="s">
        <v>131</v>
      </c>
      <c r="D32" s="97" t="s">
        <v>132</v>
      </c>
      <c r="E32" s="97"/>
      <c r="F32" s="97"/>
      <c r="G32" s="97"/>
      <c r="H32" s="97"/>
      <c r="I32" s="97"/>
      <c r="J32" s="4"/>
    </row>
    <row r="33" spans="1:10" ht="35.25" customHeight="1" x14ac:dyDescent="0.2">
      <c r="A33" s="4"/>
      <c r="B33" s="96"/>
      <c r="C33" s="10" t="s">
        <v>133</v>
      </c>
      <c r="D33" s="97" t="s">
        <v>134</v>
      </c>
      <c r="E33" s="97"/>
      <c r="F33" s="97"/>
      <c r="G33" s="97"/>
      <c r="H33" s="97"/>
      <c r="I33" s="97"/>
      <c r="J33" s="4"/>
    </row>
    <row r="34" spans="1:10" ht="36" customHeight="1" x14ac:dyDescent="0.2">
      <c r="A34" s="4"/>
      <c r="B34" s="96"/>
      <c r="C34" s="10" t="s">
        <v>135</v>
      </c>
      <c r="D34" s="97" t="s">
        <v>136</v>
      </c>
      <c r="E34" s="97"/>
      <c r="F34" s="97"/>
      <c r="G34" s="97"/>
      <c r="H34" s="97"/>
      <c r="I34" s="97"/>
      <c r="J34" s="4"/>
    </row>
    <row r="35" spans="1:10" ht="36" customHeight="1" x14ac:dyDescent="0.2">
      <c r="A35" s="4"/>
      <c r="B35" s="96"/>
      <c r="C35" s="10" t="s">
        <v>137</v>
      </c>
      <c r="D35" s="97" t="s">
        <v>138</v>
      </c>
      <c r="E35" s="97"/>
      <c r="F35" s="97"/>
      <c r="G35" s="97"/>
      <c r="H35" s="97"/>
      <c r="I35" s="97"/>
      <c r="J35" s="4"/>
    </row>
    <row r="36" spans="1:10" ht="8.25" customHeight="1" x14ac:dyDescent="0.2">
      <c r="A36" s="4"/>
      <c r="B36" s="4"/>
      <c r="C36" s="4"/>
      <c r="D36" s="4"/>
      <c r="E36" s="4"/>
      <c r="F36" s="4"/>
      <c r="G36" s="4"/>
      <c r="H36" s="4"/>
      <c r="I36" s="4"/>
      <c r="J36" s="4"/>
    </row>
  </sheetData>
  <mergeCells count="33">
    <mergeCell ref="C28:E28"/>
    <mergeCell ref="C29:E29"/>
    <mergeCell ref="C30:E30"/>
    <mergeCell ref="C31:I31"/>
    <mergeCell ref="B32:B35"/>
    <mergeCell ref="D32:I32"/>
    <mergeCell ref="D33:I33"/>
    <mergeCell ref="D34:I34"/>
    <mergeCell ref="D35:I35"/>
    <mergeCell ref="C27:E27"/>
    <mergeCell ref="B17:B18"/>
    <mergeCell ref="C17:E17"/>
    <mergeCell ref="C18:E18"/>
    <mergeCell ref="C19:E19"/>
    <mergeCell ref="C20:E20"/>
    <mergeCell ref="C21:E21"/>
    <mergeCell ref="C22:E22"/>
    <mergeCell ref="C23:E23"/>
    <mergeCell ref="C24:E24"/>
    <mergeCell ref="C25:E25"/>
    <mergeCell ref="C26:E26"/>
    <mergeCell ref="C16:H16"/>
    <mergeCell ref="B2:I2"/>
    <mergeCell ref="C3:D3"/>
    <mergeCell ref="C4:D4"/>
    <mergeCell ref="C5:D5"/>
    <mergeCell ref="C6:I6"/>
    <mergeCell ref="C7:I7"/>
    <mergeCell ref="C8:D8"/>
    <mergeCell ref="C12:H12"/>
    <mergeCell ref="C13:H13"/>
    <mergeCell ref="C14:H14"/>
    <mergeCell ref="C15:H15"/>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2" ySplit="2" topLeftCell="C19" activePane="bottomRight" state="frozen"/>
      <selection pane="topRight" activeCell="B1" sqref="B1"/>
      <selection pane="bottomLeft" activeCell="A2" sqref="A2"/>
      <selection pane="bottomRight" activeCell="I9" sqref="I9"/>
    </sheetView>
  </sheetViews>
  <sheetFormatPr defaultRowHeight="20.100000000000001" customHeight="1" x14ac:dyDescent="0.2"/>
  <cols>
    <col min="1" max="1" width="2.75" style="1" customWidth="1"/>
    <col min="2" max="2" width="15" style="1" customWidth="1"/>
    <col min="3" max="3" width="11.125" style="1" customWidth="1"/>
    <col min="4" max="4" width="10.375" style="1" customWidth="1"/>
    <col min="5" max="5" width="9.5" style="1" customWidth="1"/>
    <col min="6" max="6" width="6.5" style="1" customWidth="1"/>
    <col min="7" max="8" width="10.25" style="1" customWidth="1"/>
    <col min="9" max="9" width="13.625" style="1" customWidth="1"/>
    <col min="10" max="10" width="3" style="1" customWidth="1"/>
    <col min="11" max="11" width="24.5" style="1" customWidth="1"/>
    <col min="12" max="16384" width="9" style="1"/>
  </cols>
  <sheetData>
    <row r="1" spans="1:10" ht="9.75" customHeight="1" x14ac:dyDescent="0.2">
      <c r="A1" s="4"/>
      <c r="B1" s="4"/>
      <c r="C1" s="4"/>
      <c r="D1" s="4"/>
      <c r="E1" s="4"/>
      <c r="F1" s="4"/>
      <c r="G1" s="4"/>
      <c r="H1" s="4"/>
      <c r="I1" s="4"/>
      <c r="J1" s="4"/>
    </row>
    <row r="2" spans="1:10" ht="30" customHeight="1" x14ac:dyDescent="0.2">
      <c r="A2" s="4"/>
      <c r="B2" s="81" t="str">
        <f>C7</f>
        <v>PA13 :ร้อยละของผู้ป่วย CKD ที่มีอัตราการลดลงของ eGFR&lt;4ml/min/1.73m2/yr</v>
      </c>
      <c r="C2" s="81"/>
      <c r="D2" s="81"/>
      <c r="E2" s="81"/>
      <c r="F2" s="81"/>
      <c r="G2" s="81"/>
      <c r="H2" s="81"/>
      <c r="I2" s="81"/>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111</v>
      </c>
      <c r="D5" s="83"/>
      <c r="E5" s="17"/>
      <c r="F5" s="17"/>
      <c r="G5" s="17"/>
      <c r="H5" s="17"/>
      <c r="I5" s="17"/>
      <c r="J5" s="4"/>
    </row>
    <row r="6" spans="1:10" ht="20.100000000000001" customHeight="1" x14ac:dyDescent="0.2">
      <c r="A6" s="4"/>
      <c r="B6" s="8" t="s">
        <v>64</v>
      </c>
      <c r="C6" s="78" t="s">
        <v>112</v>
      </c>
      <c r="D6" s="78"/>
      <c r="E6" s="78"/>
      <c r="F6" s="78"/>
      <c r="G6" s="78"/>
      <c r="H6" s="78"/>
      <c r="I6" s="78"/>
      <c r="J6" s="4"/>
    </row>
    <row r="7" spans="1:10" ht="28.5" customHeight="1" x14ac:dyDescent="0.2">
      <c r="A7" s="4"/>
      <c r="B7" s="8" t="s">
        <v>62</v>
      </c>
      <c r="C7" s="84" t="s">
        <v>232</v>
      </c>
      <c r="D7" s="84"/>
      <c r="E7" s="84"/>
      <c r="F7" s="84"/>
      <c r="G7" s="84"/>
      <c r="H7" s="84"/>
      <c r="I7" s="84"/>
      <c r="J7" s="4"/>
    </row>
    <row r="8" spans="1:10" ht="20.100000000000001" customHeight="1" x14ac:dyDescent="0.2">
      <c r="A8" s="4"/>
      <c r="B8" s="8" t="s">
        <v>60</v>
      </c>
      <c r="C8" s="83" t="s">
        <v>59</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5" t="s">
        <v>315</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75">
        <v>46</v>
      </c>
      <c r="D12" s="17"/>
      <c r="E12" s="17"/>
      <c r="F12" s="17"/>
      <c r="G12" s="17"/>
      <c r="H12" s="17"/>
      <c r="I12" s="17"/>
      <c r="J12" s="4"/>
    </row>
    <row r="13" spans="1:10" ht="20.100000000000001" customHeight="1" x14ac:dyDescent="0.2">
      <c r="A13" s="4"/>
      <c r="B13" s="6" t="s">
        <v>54</v>
      </c>
      <c r="C13" s="75">
        <v>51</v>
      </c>
      <c r="D13" s="17"/>
      <c r="E13" s="17"/>
      <c r="F13" s="17"/>
      <c r="G13" s="17"/>
      <c r="H13" s="17"/>
      <c r="I13" s="17"/>
      <c r="J13" s="4"/>
    </row>
    <row r="14" spans="1:10" ht="20.100000000000001" customHeight="1" x14ac:dyDescent="0.2">
      <c r="A14" s="4"/>
      <c r="B14" s="6" t="s">
        <v>53</v>
      </c>
      <c r="C14" s="75">
        <v>56</v>
      </c>
      <c r="D14" s="17"/>
      <c r="E14" s="17"/>
      <c r="F14" s="17"/>
      <c r="G14" s="17"/>
      <c r="H14" s="17"/>
      <c r="I14" s="17"/>
      <c r="J14" s="4"/>
    </row>
    <row r="15" spans="1:10" ht="20.100000000000001" customHeight="1" x14ac:dyDescent="0.2">
      <c r="A15" s="4"/>
      <c r="B15" s="6" t="s">
        <v>52</v>
      </c>
      <c r="C15" s="75">
        <v>61</v>
      </c>
      <c r="D15" s="17"/>
      <c r="E15" s="17"/>
      <c r="F15" s="17"/>
      <c r="G15" s="17"/>
      <c r="H15" s="17"/>
      <c r="I15" s="17"/>
      <c r="J15" s="4"/>
    </row>
    <row r="16" spans="1:10" ht="20.100000000000001" customHeight="1" x14ac:dyDescent="0.2">
      <c r="A16" s="4"/>
      <c r="B16" s="6" t="s">
        <v>51</v>
      </c>
      <c r="C16" s="75">
        <v>66</v>
      </c>
      <c r="D16" s="17"/>
      <c r="E16" s="17"/>
      <c r="F16" s="17"/>
      <c r="G16" s="17"/>
      <c r="H16" s="17"/>
      <c r="I16" s="17"/>
      <c r="J16" s="4"/>
    </row>
    <row r="17" spans="1:10" ht="21" x14ac:dyDescent="0.2">
      <c r="A17" s="4"/>
      <c r="B17" s="79" t="s">
        <v>50</v>
      </c>
      <c r="C17" s="73" t="s">
        <v>49</v>
      </c>
      <c r="D17" s="18" t="s">
        <v>48</v>
      </c>
      <c r="E17" s="18" t="s">
        <v>47</v>
      </c>
      <c r="F17" s="18" t="s">
        <v>46</v>
      </c>
      <c r="G17" s="18" t="s">
        <v>45</v>
      </c>
      <c r="H17" s="18" t="s">
        <v>44</v>
      </c>
      <c r="I17" s="18" t="s">
        <v>11</v>
      </c>
      <c r="J17" s="4"/>
    </row>
    <row r="18" spans="1:10" ht="23.25" customHeight="1" x14ac:dyDescent="0.2">
      <c r="A18" s="4"/>
      <c r="B18" s="80"/>
      <c r="C18" s="73" t="s">
        <v>43</v>
      </c>
      <c r="D18" s="18" t="s">
        <v>42</v>
      </c>
      <c r="E18" s="18" t="s">
        <v>41</v>
      </c>
      <c r="F18" s="18" t="s">
        <v>40</v>
      </c>
      <c r="G18" s="18" t="s">
        <v>39</v>
      </c>
      <c r="H18" s="18" t="s">
        <v>38</v>
      </c>
      <c r="I18" s="18" t="s">
        <v>37</v>
      </c>
      <c r="J18" s="4"/>
    </row>
    <row r="19" spans="1:10" ht="20.100000000000001" customHeight="1" x14ac:dyDescent="0.2">
      <c r="A19" s="4"/>
      <c r="B19" s="2" t="s">
        <v>10</v>
      </c>
      <c r="C19" s="37">
        <v>299</v>
      </c>
      <c r="D19" s="37">
        <v>639</v>
      </c>
      <c r="E19" s="20">
        <f>C19/D19*100</f>
        <v>46.791862284820027</v>
      </c>
      <c r="F19" s="20">
        <f>IF(E19&lt;=$C$13,1,IF(E19&lt;$C$14,2,IF(E19&lt;$C$15,3,IF(E19&lt;$C$16,4,IF(E19&gt;=$C$16,5)))))</f>
        <v>1</v>
      </c>
      <c r="G19" s="20">
        <f>IF(E19&lt;=$C$12,0,IF(E19&lt;=$C$13,((E19-$C$12)/($C$13-$C$12)),IF(E19&lt;$C$14,((E19-$C$13)/($C$14-$C$13)),IF(E19&lt;$C$15,((E19-$C$14)/($C$15-$C$14)),IF(E19&lt;$C$16,((E19-$C$15)/($C$16-$C$15)),IF(E19&gt;=$C$16,0))))))</f>
        <v>0.15837245696400543</v>
      </c>
      <c r="H19" s="20">
        <f>F19+G19</f>
        <v>1.1583724569640055</v>
      </c>
      <c r="I19" s="20">
        <f>$C$9*H19</f>
        <v>11.583724569640054</v>
      </c>
      <c r="J19" s="4"/>
    </row>
    <row r="20" spans="1:10" ht="20.100000000000001" customHeight="1" x14ac:dyDescent="0.2">
      <c r="A20" s="4"/>
      <c r="B20" s="2" t="s">
        <v>0</v>
      </c>
      <c r="C20" s="37">
        <v>240</v>
      </c>
      <c r="D20" s="37">
        <v>430</v>
      </c>
      <c r="E20" s="20">
        <f>C20/D20*100</f>
        <v>55.813953488372093</v>
      </c>
      <c r="F20" s="20">
        <f t="shared" ref="F20:F30" si="0">IF(E20&lt;=$C$13,1,IF(E20&lt;$C$14,2,IF(E20&lt;$C$15,3,IF(E20&lt;$C$16,4,IF(E20&gt;=$C$16,5)))))</f>
        <v>2</v>
      </c>
      <c r="G20" s="20">
        <f t="shared" ref="G20:G30" si="1">IF(E20&lt;=$C$12,0,IF(E20&lt;=$C$13,((E20-$C$12)/($C$13-$C$12)),IF(E20&lt;$C$14,((E20-$C$13)/($C$14-$C$13)),IF(E20&lt;$C$15,((E20-$C$14)/($C$15-$C$14)),IF(E20&lt;$C$16,((E20-$C$15)/($C$16-$C$15)),IF(E20&gt;=$C$16,0))))))</f>
        <v>0.96279069767441849</v>
      </c>
      <c r="H20" s="20">
        <f t="shared" ref="H20:H30" si="2">F20+G20</f>
        <v>2.9627906976744187</v>
      </c>
      <c r="I20" s="20">
        <f t="shared" ref="I20:I30" si="3">$C$9*H20</f>
        <v>29.627906976744185</v>
      </c>
      <c r="J20" s="4"/>
    </row>
    <row r="21" spans="1:10" ht="20.100000000000001" customHeight="1" x14ac:dyDescent="0.2">
      <c r="A21" s="4"/>
      <c r="B21" s="2" t="s">
        <v>1</v>
      </c>
      <c r="C21" s="37">
        <v>265</v>
      </c>
      <c r="D21" s="37">
        <v>443</v>
      </c>
      <c r="E21" s="20">
        <f t="shared" ref="E21:E30" si="4">C21/D21*100</f>
        <v>59.819413092550789</v>
      </c>
      <c r="F21" s="20">
        <f t="shared" si="0"/>
        <v>3</v>
      </c>
      <c r="G21" s="20">
        <f t="shared" si="1"/>
        <v>0.76388261851015782</v>
      </c>
      <c r="H21" s="20">
        <f t="shared" si="2"/>
        <v>3.7638826185101579</v>
      </c>
      <c r="I21" s="20">
        <f t="shared" si="3"/>
        <v>37.638826185101578</v>
      </c>
      <c r="J21" s="4"/>
    </row>
    <row r="22" spans="1:10" ht="20.100000000000001" customHeight="1" x14ac:dyDescent="0.2">
      <c r="A22" s="4"/>
      <c r="B22" s="2" t="s">
        <v>2</v>
      </c>
      <c r="C22" s="37">
        <v>151</v>
      </c>
      <c r="D22" s="37">
        <v>254</v>
      </c>
      <c r="E22" s="20">
        <f t="shared" si="4"/>
        <v>59.4488188976378</v>
      </c>
      <c r="F22" s="20">
        <f t="shared" si="0"/>
        <v>3</v>
      </c>
      <c r="G22" s="20">
        <f t="shared" si="1"/>
        <v>0.68976377952755996</v>
      </c>
      <c r="H22" s="20">
        <f t="shared" si="2"/>
        <v>3.68976377952756</v>
      </c>
      <c r="I22" s="20">
        <f t="shared" si="3"/>
        <v>36.8976377952756</v>
      </c>
      <c r="J22" s="4"/>
    </row>
    <row r="23" spans="1:10" ht="20.100000000000001" customHeight="1" x14ac:dyDescent="0.2">
      <c r="A23" s="4"/>
      <c r="B23" s="2" t="s">
        <v>3</v>
      </c>
      <c r="C23" s="37">
        <v>350</v>
      </c>
      <c r="D23" s="37">
        <v>580</v>
      </c>
      <c r="E23" s="20">
        <f t="shared" si="4"/>
        <v>60.344827586206897</v>
      </c>
      <c r="F23" s="20">
        <f t="shared" si="0"/>
        <v>3</v>
      </c>
      <c r="G23" s="20">
        <f t="shared" si="1"/>
        <v>0.86896551724137938</v>
      </c>
      <c r="H23" s="20">
        <f t="shared" si="2"/>
        <v>3.8689655172413793</v>
      </c>
      <c r="I23" s="20">
        <f t="shared" si="3"/>
        <v>38.689655172413794</v>
      </c>
      <c r="J23" s="4"/>
    </row>
    <row r="24" spans="1:10" ht="20.100000000000001" customHeight="1" x14ac:dyDescent="0.2">
      <c r="A24" s="4"/>
      <c r="B24" s="2" t="s">
        <v>4</v>
      </c>
      <c r="C24" s="37">
        <v>325</v>
      </c>
      <c r="D24" s="37">
        <v>649</v>
      </c>
      <c r="E24" s="20">
        <f>C24/D24*100</f>
        <v>50.077041602465336</v>
      </c>
      <c r="F24" s="20">
        <f t="shared" si="0"/>
        <v>1</v>
      </c>
      <c r="G24" s="20">
        <f t="shared" si="1"/>
        <v>0.81540832049306711</v>
      </c>
      <c r="H24" s="20">
        <f t="shared" si="2"/>
        <v>1.8154083204930671</v>
      </c>
      <c r="I24" s="20">
        <f t="shared" si="3"/>
        <v>18.154083204930672</v>
      </c>
      <c r="J24" s="4"/>
    </row>
    <row r="25" spans="1:10" ht="20.100000000000001" customHeight="1" x14ac:dyDescent="0.2">
      <c r="A25" s="4"/>
      <c r="B25" s="2" t="s">
        <v>5</v>
      </c>
      <c r="C25" s="37">
        <v>45</v>
      </c>
      <c r="D25" s="37">
        <v>62</v>
      </c>
      <c r="E25" s="20">
        <f t="shared" si="4"/>
        <v>72.58064516129032</v>
      </c>
      <c r="F25" s="20">
        <f t="shared" si="0"/>
        <v>5</v>
      </c>
      <c r="G25" s="20">
        <f t="shared" si="1"/>
        <v>0</v>
      </c>
      <c r="H25" s="20">
        <f t="shared" si="2"/>
        <v>5</v>
      </c>
      <c r="I25" s="20">
        <f t="shared" si="3"/>
        <v>50</v>
      </c>
      <c r="J25" s="4"/>
    </row>
    <row r="26" spans="1:10" ht="20.100000000000001" customHeight="1" x14ac:dyDescent="0.2">
      <c r="A26" s="4"/>
      <c r="B26" s="2" t="s">
        <v>14</v>
      </c>
      <c r="C26" s="37">
        <v>139</v>
      </c>
      <c r="D26" s="37">
        <v>263</v>
      </c>
      <c r="E26" s="20">
        <f t="shared" si="4"/>
        <v>52.851711026615966</v>
      </c>
      <c r="F26" s="20">
        <f t="shared" si="0"/>
        <v>2</v>
      </c>
      <c r="G26" s="20">
        <f t="shared" si="1"/>
        <v>0.37034220532319323</v>
      </c>
      <c r="H26" s="20">
        <f t="shared" si="2"/>
        <v>2.3703422053231931</v>
      </c>
      <c r="I26" s="20">
        <f t="shared" si="3"/>
        <v>23.703422053231932</v>
      </c>
      <c r="J26" s="4"/>
    </row>
    <row r="27" spans="1:10" ht="20.100000000000001" customHeight="1" x14ac:dyDescent="0.2">
      <c r="A27" s="4"/>
      <c r="B27" s="3" t="s">
        <v>6</v>
      </c>
      <c r="C27" s="37">
        <v>201</v>
      </c>
      <c r="D27" s="37">
        <v>312</v>
      </c>
      <c r="E27" s="20">
        <f t="shared" si="4"/>
        <v>64.423076923076934</v>
      </c>
      <c r="F27" s="20">
        <f t="shared" si="0"/>
        <v>4</v>
      </c>
      <c r="G27" s="20">
        <f t="shared" si="1"/>
        <v>0.68461538461538685</v>
      </c>
      <c r="H27" s="20">
        <f t="shared" si="2"/>
        <v>4.6846153846153866</v>
      </c>
      <c r="I27" s="20">
        <f t="shared" si="3"/>
        <v>46.846153846153868</v>
      </c>
      <c r="J27" s="4"/>
    </row>
    <row r="28" spans="1:10" ht="20.100000000000001" customHeight="1" x14ac:dyDescent="0.2">
      <c r="A28" s="4"/>
      <c r="B28" s="3" t="s">
        <v>7</v>
      </c>
      <c r="C28" s="37">
        <v>111</v>
      </c>
      <c r="D28" s="37">
        <v>149</v>
      </c>
      <c r="E28" s="20">
        <f t="shared" si="4"/>
        <v>74.496644295302019</v>
      </c>
      <c r="F28" s="20">
        <f t="shared" si="0"/>
        <v>5</v>
      </c>
      <c r="G28" s="20">
        <f t="shared" si="1"/>
        <v>0</v>
      </c>
      <c r="H28" s="20">
        <f t="shared" si="2"/>
        <v>5</v>
      </c>
      <c r="I28" s="20">
        <f t="shared" si="3"/>
        <v>50</v>
      </c>
      <c r="J28" s="4"/>
    </row>
    <row r="29" spans="1:10" ht="20.100000000000001" customHeight="1" x14ac:dyDescent="0.2">
      <c r="A29" s="4"/>
      <c r="B29" s="3" t="s">
        <v>8</v>
      </c>
      <c r="C29" s="37">
        <v>36</v>
      </c>
      <c r="D29" s="37">
        <v>79</v>
      </c>
      <c r="E29" s="20">
        <f t="shared" si="4"/>
        <v>45.569620253164558</v>
      </c>
      <c r="F29" s="20">
        <f t="shared" si="0"/>
        <v>1</v>
      </c>
      <c r="G29" s="20">
        <f t="shared" si="1"/>
        <v>0</v>
      </c>
      <c r="H29" s="20">
        <f t="shared" si="2"/>
        <v>1</v>
      </c>
      <c r="I29" s="20">
        <f t="shared" si="3"/>
        <v>10</v>
      </c>
      <c r="J29" s="4"/>
    </row>
    <row r="30" spans="1:10" ht="20.100000000000001" customHeight="1" x14ac:dyDescent="0.2">
      <c r="A30" s="4"/>
      <c r="B30" s="18" t="s">
        <v>9</v>
      </c>
      <c r="C30" s="25">
        <f>SUM(C19:C29)</f>
        <v>2162</v>
      </c>
      <c r="D30" s="25">
        <f>SUM(D19:D29)</f>
        <v>3860</v>
      </c>
      <c r="E30" s="73">
        <f t="shared" si="4"/>
        <v>56.010362694300518</v>
      </c>
      <c r="F30" s="73">
        <f t="shared" si="0"/>
        <v>3</v>
      </c>
      <c r="G30" s="73">
        <f t="shared" si="1"/>
        <v>2.0725388601036342E-3</v>
      </c>
      <c r="H30" s="73">
        <f t="shared" si="2"/>
        <v>3.0020725388601037</v>
      </c>
      <c r="I30" s="73">
        <f t="shared" si="3"/>
        <v>30.020725388601036</v>
      </c>
      <c r="J30" s="4"/>
    </row>
    <row r="31" spans="1:10" ht="20.100000000000001" customHeight="1" x14ac:dyDescent="0.2">
      <c r="A31" s="4"/>
      <c r="B31" s="5" t="s">
        <v>36</v>
      </c>
      <c r="C31" s="85" t="s">
        <v>233</v>
      </c>
      <c r="D31" s="85"/>
      <c r="E31" s="85"/>
      <c r="F31" s="85"/>
      <c r="G31" s="85"/>
      <c r="H31" s="85"/>
      <c r="I31" s="85"/>
      <c r="J31" s="4"/>
    </row>
    <row r="32" spans="1:10" ht="20.100000000000001" customHeight="1" x14ac:dyDescent="0.2">
      <c r="A32" s="4"/>
      <c r="B32" s="86" t="s">
        <v>35</v>
      </c>
      <c r="C32" s="85" t="s">
        <v>234</v>
      </c>
      <c r="D32" s="85"/>
      <c r="E32" s="85"/>
      <c r="F32" s="85"/>
      <c r="G32" s="85"/>
      <c r="H32" s="85"/>
      <c r="I32" s="85"/>
      <c r="J32" s="4"/>
    </row>
    <row r="33" spans="1:10" ht="20.100000000000001" customHeight="1" x14ac:dyDescent="0.2">
      <c r="A33" s="4"/>
      <c r="B33" s="86"/>
      <c r="C33" s="85" t="s">
        <v>235</v>
      </c>
      <c r="D33" s="85"/>
      <c r="E33" s="85"/>
      <c r="F33" s="85"/>
      <c r="G33" s="85"/>
      <c r="H33" s="85"/>
      <c r="I33" s="85"/>
      <c r="J33" s="4"/>
    </row>
    <row r="34" spans="1:10" ht="20.100000000000001" customHeight="1" x14ac:dyDescent="0.2">
      <c r="A34" s="4"/>
      <c r="B34" s="86"/>
      <c r="C34" s="85" t="s">
        <v>236</v>
      </c>
      <c r="D34" s="85"/>
      <c r="E34" s="85"/>
      <c r="F34" s="85"/>
      <c r="G34" s="85"/>
      <c r="H34" s="85"/>
      <c r="I34" s="85"/>
      <c r="J34" s="4"/>
    </row>
    <row r="35" spans="1:10" ht="20.100000000000001" customHeight="1" x14ac:dyDescent="0.2">
      <c r="A35" s="4"/>
      <c r="B35" s="86"/>
      <c r="C35" s="85" t="s">
        <v>237</v>
      </c>
      <c r="D35" s="85"/>
      <c r="E35" s="85"/>
      <c r="F35" s="85"/>
      <c r="G35" s="85"/>
      <c r="H35" s="85"/>
      <c r="I35" s="85"/>
      <c r="J35" s="4"/>
    </row>
    <row r="36" spans="1:10" ht="20.100000000000001" customHeight="1" x14ac:dyDescent="0.2">
      <c r="A36" s="4"/>
      <c r="B36" s="86"/>
      <c r="C36" s="85" t="s">
        <v>238</v>
      </c>
      <c r="D36" s="85"/>
      <c r="E36" s="85"/>
      <c r="F36" s="85"/>
      <c r="G36" s="85"/>
      <c r="H36" s="85"/>
      <c r="I36" s="85"/>
      <c r="J36" s="4"/>
    </row>
    <row r="37" spans="1:10" ht="21.75" customHeight="1" x14ac:dyDescent="0.2">
      <c r="A37" s="4"/>
      <c r="B37" s="86"/>
      <c r="C37" s="85" t="s">
        <v>239</v>
      </c>
      <c r="D37" s="85"/>
      <c r="E37" s="85"/>
      <c r="F37" s="85"/>
      <c r="G37" s="85"/>
      <c r="H37" s="85"/>
      <c r="I37" s="85"/>
      <c r="J37" s="4"/>
    </row>
    <row r="38" spans="1:10" ht="9.75" customHeight="1" x14ac:dyDescent="0.2">
      <c r="A38" s="4"/>
      <c r="B38" s="4"/>
      <c r="C38" s="4"/>
      <c r="D38" s="4"/>
      <c r="E38" s="4"/>
      <c r="F38" s="4"/>
      <c r="G38" s="4"/>
      <c r="H38" s="4"/>
      <c r="I38" s="4"/>
      <c r="J38" s="4"/>
    </row>
  </sheetData>
  <mergeCells count="16">
    <mergeCell ref="C8:D8"/>
    <mergeCell ref="B17:B18"/>
    <mergeCell ref="C31:I31"/>
    <mergeCell ref="B32:B37"/>
    <mergeCell ref="C32:I32"/>
    <mergeCell ref="C33:I33"/>
    <mergeCell ref="C34:I34"/>
    <mergeCell ref="C35:I35"/>
    <mergeCell ref="C36:I36"/>
    <mergeCell ref="C37:I37"/>
    <mergeCell ref="C7:I7"/>
    <mergeCell ref="B2:I2"/>
    <mergeCell ref="C3:D3"/>
    <mergeCell ref="C4:D4"/>
    <mergeCell ref="C5:D5"/>
    <mergeCell ref="C6:I6"/>
  </mergeCells>
  <pageMargins left="0.33" right="0.16" top="0.69" bottom="0.26" header="0.22" footer="0.16"/>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pane xSplit="2" ySplit="2" topLeftCell="C3" activePane="bottomRight" state="frozen"/>
      <selection pane="topRight" activeCell="B1" sqref="B1"/>
      <selection pane="bottomLeft" activeCell="A2" sqref="A2"/>
      <selection pane="bottomRight" activeCell="A3" sqref="A3:XFD38"/>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35.25" customHeight="1" x14ac:dyDescent="0.2">
      <c r="A2" s="4"/>
      <c r="B2" s="104" t="str">
        <f>C7</f>
        <v>PA14 : อัตราการเสียชีวิตของผู้เจ็บป่วยวิกฤตฉุกเฉิน ภายใน 24 ชั่วโมง ในโรงพยาบาลระดับ F2  ขึ้นไป  (ทั้งที่ ER และ Admit)</v>
      </c>
      <c r="C2" s="104"/>
      <c r="D2" s="104"/>
      <c r="E2" s="104"/>
      <c r="F2" s="104"/>
      <c r="G2" s="104"/>
      <c r="H2" s="104"/>
      <c r="I2" s="104"/>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139</v>
      </c>
      <c r="D5" s="83"/>
      <c r="E5" s="17"/>
      <c r="F5" s="17"/>
      <c r="G5" s="17"/>
      <c r="H5" s="17"/>
      <c r="I5" s="17"/>
      <c r="J5" s="4"/>
    </row>
    <row r="6" spans="1:10" ht="20.100000000000001" customHeight="1" x14ac:dyDescent="0.2">
      <c r="A6" s="4"/>
      <c r="B6" s="8" t="s">
        <v>64</v>
      </c>
      <c r="C6" s="78" t="s">
        <v>140</v>
      </c>
      <c r="D6" s="78"/>
      <c r="E6" s="78"/>
      <c r="F6" s="78"/>
      <c r="G6" s="78"/>
      <c r="H6" s="78"/>
      <c r="I6" s="78"/>
      <c r="J6" s="4"/>
    </row>
    <row r="7" spans="1:10" ht="39.75" customHeight="1" x14ac:dyDescent="0.2">
      <c r="A7" s="4"/>
      <c r="B7" s="8" t="s">
        <v>62</v>
      </c>
      <c r="C7" s="84" t="s">
        <v>181</v>
      </c>
      <c r="D7" s="84"/>
      <c r="E7" s="84"/>
      <c r="F7" s="84"/>
      <c r="G7" s="84"/>
      <c r="H7" s="84"/>
      <c r="I7" s="84"/>
      <c r="J7" s="4"/>
    </row>
    <row r="8" spans="1:10" ht="20.100000000000001" customHeight="1" x14ac:dyDescent="0.2">
      <c r="A8" s="4"/>
      <c r="B8" s="8" t="s">
        <v>73</v>
      </c>
      <c r="C8" s="83" t="s">
        <v>74</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5" t="s">
        <v>75</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83" t="s">
        <v>106</v>
      </c>
      <c r="D12" s="83"/>
      <c r="E12" s="83"/>
      <c r="F12" s="83"/>
      <c r="G12" s="83"/>
      <c r="H12" s="83"/>
      <c r="I12" s="17"/>
      <c r="J12" s="4"/>
    </row>
    <row r="13" spans="1:10" ht="20.100000000000001" customHeight="1" x14ac:dyDescent="0.2">
      <c r="A13" s="4"/>
      <c r="B13" s="6" t="s">
        <v>54</v>
      </c>
      <c r="C13" s="83" t="s">
        <v>107</v>
      </c>
      <c r="D13" s="83"/>
      <c r="E13" s="83"/>
      <c r="F13" s="83"/>
      <c r="G13" s="83"/>
      <c r="H13" s="83"/>
      <c r="I13" s="17"/>
      <c r="J13" s="4"/>
    </row>
    <row r="14" spans="1:10" ht="20.100000000000001" customHeight="1" x14ac:dyDescent="0.2">
      <c r="A14" s="4"/>
      <c r="B14" s="6" t="s">
        <v>53</v>
      </c>
      <c r="C14" s="83" t="s">
        <v>108</v>
      </c>
      <c r="D14" s="83"/>
      <c r="E14" s="83"/>
      <c r="F14" s="83"/>
      <c r="G14" s="83"/>
      <c r="H14" s="83"/>
      <c r="I14" s="17"/>
      <c r="J14" s="4"/>
    </row>
    <row r="15" spans="1:10" ht="20.100000000000001" customHeight="1" x14ac:dyDescent="0.2">
      <c r="A15" s="4"/>
      <c r="B15" s="6" t="s">
        <v>52</v>
      </c>
      <c r="C15" s="83" t="s">
        <v>109</v>
      </c>
      <c r="D15" s="83"/>
      <c r="E15" s="83"/>
      <c r="F15" s="83"/>
      <c r="G15" s="83"/>
      <c r="H15" s="83"/>
      <c r="I15" s="17"/>
      <c r="J15" s="4"/>
    </row>
    <row r="16" spans="1:10" ht="20.100000000000001" customHeight="1" x14ac:dyDescent="0.2">
      <c r="A16" s="4"/>
      <c r="B16" s="6" t="s">
        <v>51</v>
      </c>
      <c r="C16" s="88" t="s">
        <v>110</v>
      </c>
      <c r="D16" s="88"/>
      <c r="E16" s="88"/>
      <c r="F16" s="88"/>
      <c r="G16" s="88"/>
      <c r="H16" s="88"/>
      <c r="I16" s="17"/>
      <c r="J16" s="4"/>
    </row>
    <row r="17" spans="1:10" ht="18" customHeight="1" x14ac:dyDescent="0.2">
      <c r="A17" s="4"/>
      <c r="B17" s="79" t="s">
        <v>50</v>
      </c>
      <c r="C17" s="92" t="s">
        <v>81</v>
      </c>
      <c r="D17" s="93"/>
      <c r="E17" s="94"/>
      <c r="F17" s="18" t="s">
        <v>46</v>
      </c>
      <c r="G17" s="18" t="s">
        <v>82</v>
      </c>
      <c r="H17" s="18" t="s">
        <v>44</v>
      </c>
      <c r="I17" s="18" t="s">
        <v>11</v>
      </c>
      <c r="J17" s="4"/>
    </row>
    <row r="18" spans="1:10" ht="18" customHeight="1" x14ac:dyDescent="0.2">
      <c r="A18" s="4"/>
      <c r="B18" s="80"/>
      <c r="C18" s="92" t="s">
        <v>83</v>
      </c>
      <c r="D18" s="93"/>
      <c r="E18" s="94"/>
      <c r="F18" s="18" t="s">
        <v>40</v>
      </c>
      <c r="G18" s="18" t="s">
        <v>39</v>
      </c>
      <c r="H18" s="18" t="s">
        <v>38</v>
      </c>
      <c r="I18" s="18" t="s">
        <v>37</v>
      </c>
      <c r="J18" s="4"/>
    </row>
    <row r="19" spans="1:10" ht="18" customHeight="1" x14ac:dyDescent="0.2">
      <c r="A19" s="4"/>
      <c r="B19" s="2" t="s">
        <v>10</v>
      </c>
      <c r="C19" s="98" t="s">
        <v>316</v>
      </c>
      <c r="D19" s="98"/>
      <c r="E19" s="98"/>
      <c r="F19" s="74">
        <v>5</v>
      </c>
      <c r="G19" s="74">
        <v>0</v>
      </c>
      <c r="H19" s="20">
        <f>F19+G19</f>
        <v>5</v>
      </c>
      <c r="I19" s="20">
        <f>$C$9*H19</f>
        <v>50</v>
      </c>
      <c r="J19" s="4"/>
    </row>
    <row r="20" spans="1:10" ht="18" customHeight="1" x14ac:dyDescent="0.2">
      <c r="A20" s="4"/>
      <c r="B20" s="2" t="s">
        <v>0</v>
      </c>
      <c r="C20" s="98" t="s">
        <v>316</v>
      </c>
      <c r="D20" s="98"/>
      <c r="E20" s="98"/>
      <c r="F20" s="74">
        <v>5</v>
      </c>
      <c r="G20" s="74">
        <v>0</v>
      </c>
      <c r="H20" s="20">
        <f t="shared" ref="H20:H29" si="0">F20+G20</f>
        <v>5</v>
      </c>
      <c r="I20" s="20">
        <f t="shared" ref="I20:I30" si="1">$C$9*H20</f>
        <v>50</v>
      </c>
      <c r="J20" s="4"/>
    </row>
    <row r="21" spans="1:10" ht="18" customHeight="1" x14ac:dyDescent="0.2">
      <c r="A21" s="4"/>
      <c r="B21" s="2" t="s">
        <v>1</v>
      </c>
      <c r="C21" s="98" t="s">
        <v>316</v>
      </c>
      <c r="D21" s="98"/>
      <c r="E21" s="98"/>
      <c r="F21" s="74">
        <v>5</v>
      </c>
      <c r="G21" s="74">
        <v>0</v>
      </c>
      <c r="H21" s="20">
        <f t="shared" si="0"/>
        <v>5</v>
      </c>
      <c r="I21" s="20">
        <f t="shared" si="1"/>
        <v>50</v>
      </c>
      <c r="J21" s="4"/>
    </row>
    <row r="22" spans="1:10" ht="18" customHeight="1" x14ac:dyDescent="0.2">
      <c r="A22" s="4"/>
      <c r="B22" s="2" t="s">
        <v>2</v>
      </c>
      <c r="C22" s="98" t="s">
        <v>316</v>
      </c>
      <c r="D22" s="98"/>
      <c r="E22" s="98"/>
      <c r="F22" s="74">
        <v>5</v>
      </c>
      <c r="G22" s="74">
        <v>0</v>
      </c>
      <c r="H22" s="20">
        <f t="shared" si="0"/>
        <v>5</v>
      </c>
      <c r="I22" s="20">
        <f t="shared" si="1"/>
        <v>50</v>
      </c>
      <c r="J22" s="4"/>
    </row>
    <row r="23" spans="1:10" ht="18" customHeight="1" x14ac:dyDescent="0.2">
      <c r="A23" s="4"/>
      <c r="B23" s="2" t="s">
        <v>3</v>
      </c>
      <c r="C23" s="98" t="s">
        <v>316</v>
      </c>
      <c r="D23" s="98"/>
      <c r="E23" s="98"/>
      <c r="F23" s="74">
        <v>5</v>
      </c>
      <c r="G23" s="74">
        <v>0</v>
      </c>
      <c r="H23" s="20">
        <f t="shared" si="0"/>
        <v>5</v>
      </c>
      <c r="I23" s="20">
        <f t="shared" si="1"/>
        <v>50</v>
      </c>
      <c r="J23" s="4"/>
    </row>
    <row r="24" spans="1:10" ht="18" customHeight="1" x14ac:dyDescent="0.2">
      <c r="A24" s="4"/>
      <c r="B24" s="2" t="s">
        <v>4</v>
      </c>
      <c r="C24" s="98" t="s">
        <v>316</v>
      </c>
      <c r="D24" s="98"/>
      <c r="E24" s="98"/>
      <c r="F24" s="74">
        <v>5</v>
      </c>
      <c r="G24" s="74">
        <v>0</v>
      </c>
      <c r="H24" s="20">
        <f t="shared" si="0"/>
        <v>5</v>
      </c>
      <c r="I24" s="20">
        <f t="shared" si="1"/>
        <v>50</v>
      </c>
      <c r="J24" s="4"/>
    </row>
    <row r="25" spans="1:10" ht="18" customHeight="1" x14ac:dyDescent="0.2">
      <c r="A25" s="4"/>
      <c r="B25" s="2" t="s">
        <v>5</v>
      </c>
      <c r="C25" s="98" t="s">
        <v>316</v>
      </c>
      <c r="D25" s="98"/>
      <c r="E25" s="98"/>
      <c r="F25" s="74">
        <v>5</v>
      </c>
      <c r="G25" s="74">
        <v>0</v>
      </c>
      <c r="H25" s="20">
        <f t="shared" si="0"/>
        <v>5</v>
      </c>
      <c r="I25" s="20">
        <f t="shared" si="1"/>
        <v>50</v>
      </c>
      <c r="J25" s="4"/>
    </row>
    <row r="26" spans="1:10" ht="18" customHeight="1" x14ac:dyDescent="0.2">
      <c r="A26" s="4"/>
      <c r="B26" s="2" t="s">
        <v>14</v>
      </c>
      <c r="C26" s="98" t="s">
        <v>316</v>
      </c>
      <c r="D26" s="98"/>
      <c r="E26" s="98"/>
      <c r="F26" s="74">
        <v>5</v>
      </c>
      <c r="G26" s="74">
        <v>0</v>
      </c>
      <c r="H26" s="20">
        <f t="shared" si="0"/>
        <v>5</v>
      </c>
      <c r="I26" s="20">
        <f t="shared" si="1"/>
        <v>50</v>
      </c>
      <c r="J26" s="4"/>
    </row>
    <row r="27" spans="1:10" ht="18" customHeight="1" x14ac:dyDescent="0.2">
      <c r="A27" s="4"/>
      <c r="B27" s="3" t="s">
        <v>6</v>
      </c>
      <c r="C27" s="98" t="s">
        <v>316</v>
      </c>
      <c r="D27" s="98"/>
      <c r="E27" s="98"/>
      <c r="F27" s="74">
        <v>5</v>
      </c>
      <c r="G27" s="74">
        <v>0</v>
      </c>
      <c r="H27" s="20">
        <f t="shared" si="0"/>
        <v>5</v>
      </c>
      <c r="I27" s="20">
        <f t="shared" si="1"/>
        <v>50</v>
      </c>
      <c r="J27" s="4"/>
    </row>
    <row r="28" spans="1:10" ht="18" customHeight="1" x14ac:dyDescent="0.2">
      <c r="A28" s="4"/>
      <c r="B28" s="3" t="s">
        <v>7</v>
      </c>
      <c r="C28" s="98" t="s">
        <v>316</v>
      </c>
      <c r="D28" s="98"/>
      <c r="E28" s="98"/>
      <c r="F28" s="74">
        <v>5</v>
      </c>
      <c r="G28" s="74">
        <v>0</v>
      </c>
      <c r="H28" s="20">
        <f t="shared" si="0"/>
        <v>5</v>
      </c>
      <c r="I28" s="20">
        <f t="shared" si="1"/>
        <v>50</v>
      </c>
      <c r="J28" s="4"/>
    </row>
    <row r="29" spans="1:10" ht="18" customHeight="1" x14ac:dyDescent="0.2">
      <c r="A29" s="4"/>
      <c r="B29" s="3" t="s">
        <v>8</v>
      </c>
      <c r="C29" s="98" t="s">
        <v>316</v>
      </c>
      <c r="D29" s="98"/>
      <c r="E29" s="98"/>
      <c r="F29" s="74">
        <v>5</v>
      </c>
      <c r="G29" s="74">
        <v>0</v>
      </c>
      <c r="H29" s="20">
        <f t="shared" si="0"/>
        <v>5</v>
      </c>
      <c r="I29" s="20">
        <f t="shared" si="1"/>
        <v>50</v>
      </c>
      <c r="J29" s="4"/>
    </row>
    <row r="30" spans="1:10" ht="20.100000000000001" customHeight="1" x14ac:dyDescent="0.2">
      <c r="A30" s="4"/>
      <c r="B30" s="18" t="s">
        <v>9</v>
      </c>
      <c r="C30" s="95" t="s">
        <v>21</v>
      </c>
      <c r="D30" s="95"/>
      <c r="E30" s="95"/>
      <c r="F30" s="73" t="s">
        <v>21</v>
      </c>
      <c r="G30" s="73" t="s">
        <v>21</v>
      </c>
      <c r="H30" s="73">
        <f>AVERAGE(H19:H29)</f>
        <v>5</v>
      </c>
      <c r="I30" s="73">
        <f t="shared" si="1"/>
        <v>50</v>
      </c>
      <c r="J30" s="4"/>
    </row>
    <row r="31" spans="1:10" ht="18" customHeight="1" x14ac:dyDescent="0.2">
      <c r="A31" s="4"/>
      <c r="B31" s="9" t="s">
        <v>36</v>
      </c>
      <c r="C31" s="87" t="s">
        <v>240</v>
      </c>
      <c r="D31" s="87"/>
      <c r="E31" s="87"/>
      <c r="F31" s="87"/>
      <c r="G31" s="87"/>
      <c r="H31" s="87"/>
      <c r="I31" s="87"/>
      <c r="J31" s="4"/>
    </row>
    <row r="32" spans="1:10" ht="19.5" customHeight="1" x14ac:dyDescent="0.2">
      <c r="A32" s="4"/>
      <c r="B32" s="96" t="s">
        <v>84</v>
      </c>
      <c r="C32" s="10" t="s">
        <v>85</v>
      </c>
      <c r="D32" s="97" t="s">
        <v>241</v>
      </c>
      <c r="E32" s="97"/>
      <c r="F32" s="97"/>
      <c r="G32" s="97"/>
      <c r="H32" s="97"/>
      <c r="I32" s="97"/>
      <c r="J32" s="4"/>
    </row>
    <row r="33" spans="1:10" ht="36" customHeight="1" x14ac:dyDescent="0.2">
      <c r="A33" s="4"/>
      <c r="B33" s="96"/>
      <c r="C33" s="10" t="s">
        <v>86</v>
      </c>
      <c r="D33" s="97" t="s">
        <v>242</v>
      </c>
      <c r="E33" s="97"/>
      <c r="F33" s="97"/>
      <c r="G33" s="97"/>
      <c r="H33" s="97"/>
      <c r="I33" s="97"/>
      <c r="J33" s="4"/>
    </row>
    <row r="34" spans="1:10" ht="33.75" customHeight="1" x14ac:dyDescent="0.2">
      <c r="A34" s="4"/>
      <c r="B34" s="96"/>
      <c r="C34" s="10" t="s">
        <v>87</v>
      </c>
      <c r="D34" s="97" t="s">
        <v>243</v>
      </c>
      <c r="E34" s="97"/>
      <c r="F34" s="97"/>
      <c r="G34" s="97"/>
      <c r="H34" s="97"/>
      <c r="I34" s="97"/>
      <c r="J34" s="4"/>
    </row>
    <row r="35" spans="1:10" ht="21" customHeight="1" x14ac:dyDescent="0.2">
      <c r="A35" s="4"/>
      <c r="B35" s="96"/>
      <c r="C35" s="10" t="s">
        <v>88</v>
      </c>
      <c r="D35" s="97" t="s">
        <v>244</v>
      </c>
      <c r="E35" s="97"/>
      <c r="F35" s="97"/>
      <c r="G35" s="97"/>
      <c r="H35" s="97"/>
      <c r="I35" s="97"/>
      <c r="J35" s="4"/>
    </row>
    <row r="36" spans="1:10" ht="35.25" customHeight="1" x14ac:dyDescent="0.2">
      <c r="A36" s="4"/>
      <c r="B36" s="96"/>
      <c r="C36" s="10" t="s">
        <v>89</v>
      </c>
      <c r="D36" s="97" t="s">
        <v>245</v>
      </c>
      <c r="E36" s="97"/>
      <c r="F36" s="97"/>
      <c r="G36" s="97"/>
      <c r="H36" s="97"/>
      <c r="I36" s="97"/>
      <c r="J36" s="4"/>
    </row>
    <row r="37" spans="1:10" ht="10.5" customHeight="1" x14ac:dyDescent="0.2">
      <c r="A37" s="4"/>
      <c r="B37" s="4"/>
      <c r="C37" s="4"/>
      <c r="D37" s="4"/>
      <c r="E37" s="4"/>
      <c r="F37" s="4"/>
      <c r="G37" s="4"/>
      <c r="H37" s="4"/>
      <c r="I37" s="4"/>
      <c r="J37" s="4"/>
    </row>
  </sheetData>
  <mergeCells count="34">
    <mergeCell ref="C28:E28"/>
    <mergeCell ref="C29:E29"/>
    <mergeCell ref="C30:E30"/>
    <mergeCell ref="C31:I31"/>
    <mergeCell ref="B32:B36"/>
    <mergeCell ref="D32:I32"/>
    <mergeCell ref="D33:I33"/>
    <mergeCell ref="D34:I34"/>
    <mergeCell ref="D35:I35"/>
    <mergeCell ref="D36:I36"/>
    <mergeCell ref="C27:E27"/>
    <mergeCell ref="B17:B18"/>
    <mergeCell ref="C17:E17"/>
    <mergeCell ref="C18:E18"/>
    <mergeCell ref="C19:E19"/>
    <mergeCell ref="C20:E20"/>
    <mergeCell ref="C21:E21"/>
    <mergeCell ref="C22:E22"/>
    <mergeCell ref="C23:E23"/>
    <mergeCell ref="C24:E24"/>
    <mergeCell ref="C25:E25"/>
    <mergeCell ref="C26:E26"/>
    <mergeCell ref="C16:H16"/>
    <mergeCell ref="B2:I2"/>
    <mergeCell ref="C3:D3"/>
    <mergeCell ref="C4:D4"/>
    <mergeCell ref="C5:D5"/>
    <mergeCell ref="C6:I6"/>
    <mergeCell ref="C7:I7"/>
    <mergeCell ref="C8:D8"/>
    <mergeCell ref="C12:H12"/>
    <mergeCell ref="C13:H13"/>
    <mergeCell ref="C14:H14"/>
    <mergeCell ref="C15:H15"/>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2" ySplit="2" topLeftCell="C3" activePane="bottomRight" state="frozen"/>
      <selection pane="topRight" activeCell="B1" sqref="B1"/>
      <selection pane="bottomLeft" activeCell="A2" sqref="A2"/>
      <selection pane="bottomRight" activeCell="A3" sqref="A3:XFD38"/>
    </sheetView>
  </sheetViews>
  <sheetFormatPr defaultColWidth="9" defaultRowHeight="20.100000000000001" customHeight="1" x14ac:dyDescent="0.2"/>
  <cols>
    <col min="1" max="1" width="4.125" style="1" customWidth="1"/>
    <col min="2" max="2" width="15" style="1" customWidth="1"/>
    <col min="3" max="3" width="9.625" style="1" customWidth="1"/>
    <col min="4" max="5" width="9.375" style="1" customWidth="1"/>
    <col min="6" max="6" width="6.375" style="1" customWidth="1"/>
    <col min="7" max="8" width="10.25" style="1" customWidth="1"/>
    <col min="9" max="9" width="13.625" style="1" customWidth="1"/>
    <col min="10" max="10" width="4.25" style="1" customWidth="1"/>
    <col min="11" max="11" width="24.375" style="1" customWidth="1"/>
    <col min="12" max="16384" width="9" style="1"/>
  </cols>
  <sheetData>
    <row r="1" spans="1:10" ht="8.25" customHeight="1" x14ac:dyDescent="0.2">
      <c r="A1" s="4"/>
      <c r="B1" s="4"/>
      <c r="C1" s="4"/>
      <c r="D1" s="4"/>
      <c r="E1" s="4"/>
      <c r="F1" s="4"/>
      <c r="G1" s="4"/>
      <c r="H1" s="4"/>
      <c r="I1" s="4"/>
      <c r="J1" s="4"/>
    </row>
    <row r="2" spans="1:10" ht="26.25" customHeight="1" x14ac:dyDescent="0.2">
      <c r="A2" s="4"/>
      <c r="B2" s="81" t="str">
        <f>C7</f>
        <v>PA15 : ร้อยละของบุคลากรที่ได้รับการพัฒนาตามเกณฑ์ที่กำหนด (ร้อยละ 85)</v>
      </c>
      <c r="C2" s="81"/>
      <c r="D2" s="81"/>
      <c r="E2" s="81"/>
      <c r="F2" s="81"/>
      <c r="G2" s="81"/>
      <c r="H2" s="81"/>
      <c r="I2" s="81"/>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241607</v>
      </c>
      <c r="D4" s="82"/>
      <c r="E4" s="17"/>
      <c r="F4" s="17"/>
      <c r="G4" s="17"/>
      <c r="H4" s="17"/>
      <c r="I4" s="17"/>
      <c r="J4" s="4"/>
    </row>
    <row r="5" spans="1:10" ht="20.100000000000001" customHeight="1" x14ac:dyDescent="0.2">
      <c r="A5" s="4"/>
      <c r="B5" s="8" t="s">
        <v>66</v>
      </c>
      <c r="C5" s="83" t="s">
        <v>141</v>
      </c>
      <c r="D5" s="83"/>
      <c r="E5" s="17"/>
      <c r="F5" s="17"/>
      <c r="G5" s="17"/>
      <c r="H5" s="17"/>
      <c r="I5" s="17"/>
      <c r="J5" s="4"/>
    </row>
    <row r="6" spans="1:10" ht="20.100000000000001" customHeight="1" x14ac:dyDescent="0.2">
      <c r="A6" s="4"/>
      <c r="B6" s="8" t="s">
        <v>64</v>
      </c>
      <c r="C6" s="78" t="s">
        <v>142</v>
      </c>
      <c r="D6" s="78"/>
      <c r="E6" s="78"/>
      <c r="F6" s="78"/>
      <c r="G6" s="78"/>
      <c r="H6" s="78"/>
      <c r="I6" s="78"/>
      <c r="J6" s="4"/>
    </row>
    <row r="7" spans="1:10" ht="18.75" customHeight="1" x14ac:dyDescent="0.2">
      <c r="A7" s="4"/>
      <c r="B7" s="8" t="s">
        <v>62</v>
      </c>
      <c r="C7" s="84" t="s">
        <v>143</v>
      </c>
      <c r="D7" s="84"/>
      <c r="E7" s="84"/>
      <c r="F7" s="84"/>
      <c r="G7" s="84"/>
      <c r="H7" s="84"/>
      <c r="I7" s="84"/>
      <c r="J7" s="4"/>
    </row>
    <row r="8" spans="1:10" ht="20.100000000000001" customHeight="1" x14ac:dyDescent="0.2">
      <c r="A8" s="4"/>
      <c r="B8" s="8" t="s">
        <v>73</v>
      </c>
      <c r="C8" s="83" t="s">
        <v>59</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5" t="s">
        <v>301</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39">
        <v>45</v>
      </c>
      <c r="D12" s="17"/>
      <c r="E12" s="17"/>
      <c r="F12" s="17"/>
      <c r="G12" s="17"/>
      <c r="H12" s="17"/>
      <c r="I12" s="17"/>
      <c r="J12" s="4"/>
    </row>
    <row r="13" spans="1:10" ht="20.100000000000001" customHeight="1" x14ac:dyDescent="0.2">
      <c r="A13" s="4"/>
      <c r="B13" s="6" t="s">
        <v>54</v>
      </c>
      <c r="C13" s="39">
        <v>55</v>
      </c>
      <c r="D13" s="17"/>
      <c r="E13" s="17"/>
      <c r="F13" s="17"/>
      <c r="G13" s="17"/>
      <c r="H13" s="17"/>
      <c r="I13" s="17"/>
      <c r="J13" s="4"/>
    </row>
    <row r="14" spans="1:10" ht="20.100000000000001" customHeight="1" x14ac:dyDescent="0.2">
      <c r="A14" s="4"/>
      <c r="B14" s="6" t="s">
        <v>53</v>
      </c>
      <c r="C14" s="39">
        <v>65</v>
      </c>
      <c r="D14" s="17"/>
      <c r="E14" s="17"/>
      <c r="F14" s="17"/>
      <c r="G14" s="17"/>
      <c r="H14" s="17"/>
      <c r="I14" s="17"/>
      <c r="J14" s="4"/>
    </row>
    <row r="15" spans="1:10" ht="20.100000000000001" customHeight="1" x14ac:dyDescent="0.2">
      <c r="A15" s="4"/>
      <c r="B15" s="6" t="s">
        <v>52</v>
      </c>
      <c r="C15" s="39">
        <v>75</v>
      </c>
      <c r="D15" s="17"/>
      <c r="E15" s="17"/>
      <c r="F15" s="17"/>
      <c r="G15" s="17"/>
      <c r="H15" s="17"/>
      <c r="I15" s="17"/>
      <c r="J15" s="4"/>
    </row>
    <row r="16" spans="1:10" ht="20.100000000000001" customHeight="1" x14ac:dyDescent="0.2">
      <c r="A16" s="4"/>
      <c r="B16" s="6" t="s">
        <v>51</v>
      </c>
      <c r="C16" s="40">
        <v>85</v>
      </c>
      <c r="D16" s="17"/>
      <c r="E16" s="17"/>
      <c r="F16" s="17"/>
      <c r="G16" s="17"/>
      <c r="H16" s="17"/>
      <c r="I16" s="17"/>
      <c r="J16" s="4"/>
    </row>
    <row r="17" spans="1:10" ht="21" x14ac:dyDescent="0.2">
      <c r="A17" s="4"/>
      <c r="B17" s="79" t="s">
        <v>50</v>
      </c>
      <c r="C17" s="73" t="s">
        <v>49</v>
      </c>
      <c r="D17" s="18" t="s">
        <v>48</v>
      </c>
      <c r="E17" s="18" t="s">
        <v>47</v>
      </c>
      <c r="F17" s="18" t="s">
        <v>46</v>
      </c>
      <c r="G17" s="18" t="s">
        <v>45</v>
      </c>
      <c r="H17" s="18" t="s">
        <v>44</v>
      </c>
      <c r="I17" s="18" t="s">
        <v>11</v>
      </c>
      <c r="J17" s="4"/>
    </row>
    <row r="18" spans="1:10" ht="23.25" customHeight="1" x14ac:dyDescent="0.2">
      <c r="A18" s="4"/>
      <c r="B18" s="80"/>
      <c r="C18" s="73" t="s">
        <v>43</v>
      </c>
      <c r="D18" s="18" t="s">
        <v>42</v>
      </c>
      <c r="E18" s="18" t="s">
        <v>41</v>
      </c>
      <c r="F18" s="18" t="s">
        <v>40</v>
      </c>
      <c r="G18" s="18" t="s">
        <v>39</v>
      </c>
      <c r="H18" s="23" t="s">
        <v>38</v>
      </c>
      <c r="I18" s="18" t="s">
        <v>37</v>
      </c>
      <c r="J18" s="4"/>
    </row>
    <row r="19" spans="1:10" ht="20.100000000000001" customHeight="1" x14ac:dyDescent="0.2">
      <c r="A19" s="4"/>
      <c r="B19" s="2" t="s">
        <v>10</v>
      </c>
      <c r="C19" s="24">
        <v>90</v>
      </c>
      <c r="D19" s="24">
        <v>100</v>
      </c>
      <c r="E19" s="20">
        <f>C19/D19*100</f>
        <v>90</v>
      </c>
      <c r="F19" s="20">
        <f>IF(E19&lt;=$C$13,1,IF(E19&lt;$C$14,2,IF(E19&lt;$C$15,3,IF(E19&lt;$C$16,4,IF(E19&gt;=$C$16,5)))))</f>
        <v>5</v>
      </c>
      <c r="G19" s="20">
        <f>IF(E19&lt;=$C$12,0,IF(E19&lt;=$C$13,((E19-$C$12)/($C$13-$C$12)),IF(E19&lt;$C$14,((E19-$C$13)/($C$14-$C$13)),IF(E19&lt;$C$15,((E19-$C$14)/($C$15-$C$14)),IF(E19&lt;$C$16,((E19-$C$15)/($C$16-$C$15)),IF(E19&gt;=$C$16,0))))))</f>
        <v>0</v>
      </c>
      <c r="H19" s="20">
        <f>F19+G19</f>
        <v>5</v>
      </c>
      <c r="I19" s="20">
        <f>$C$9*H19</f>
        <v>50</v>
      </c>
      <c r="J19" s="4"/>
    </row>
    <row r="20" spans="1:10" ht="20.100000000000001" customHeight="1" x14ac:dyDescent="0.2">
      <c r="A20" s="4"/>
      <c r="B20" s="2" t="s">
        <v>0</v>
      </c>
      <c r="C20" s="24">
        <v>90</v>
      </c>
      <c r="D20" s="24">
        <v>100</v>
      </c>
      <c r="E20" s="20">
        <f t="shared" ref="E20:E30" si="0">C20/D20*100</f>
        <v>90</v>
      </c>
      <c r="F20" s="20">
        <f t="shared" ref="F20:F30" si="1">IF(E20&lt;=$C$13,1,IF(E20&lt;$C$14,2,IF(E20&lt;$C$15,3,IF(E20&lt;$C$16,4,IF(E20&gt;=$C$16,5)))))</f>
        <v>5</v>
      </c>
      <c r="G20" s="20">
        <f t="shared" ref="G20:G30" si="2">IF(E20&lt;=$C$12,0,IF(E20&lt;=$C$13,((E20-$C$12)/($C$13-$C$12)),IF(E20&lt;$C$14,((E20-$C$13)/($C$14-$C$13)),IF(E20&lt;$C$15,((E20-$C$14)/($C$15-$C$14)),IF(E20&lt;$C$16,((E20-$C$15)/($C$16-$C$15)),IF(E20&gt;=$C$16,0))))))</f>
        <v>0</v>
      </c>
      <c r="H20" s="20">
        <f t="shared" ref="H20:H30" si="3">F20+G20</f>
        <v>5</v>
      </c>
      <c r="I20" s="20">
        <f t="shared" ref="I20:I29" si="4">$C$9*H20</f>
        <v>50</v>
      </c>
      <c r="J20" s="4"/>
    </row>
    <row r="21" spans="1:10" ht="20.100000000000001" customHeight="1" x14ac:dyDescent="0.2">
      <c r="A21" s="4"/>
      <c r="B21" s="2" t="s">
        <v>1</v>
      </c>
      <c r="C21" s="24">
        <v>70</v>
      </c>
      <c r="D21" s="24">
        <v>70</v>
      </c>
      <c r="E21" s="20">
        <f t="shared" si="0"/>
        <v>100</v>
      </c>
      <c r="F21" s="20">
        <f t="shared" si="1"/>
        <v>5</v>
      </c>
      <c r="G21" s="20">
        <f t="shared" si="2"/>
        <v>0</v>
      </c>
      <c r="H21" s="20">
        <f t="shared" si="3"/>
        <v>5</v>
      </c>
      <c r="I21" s="20">
        <f t="shared" si="4"/>
        <v>50</v>
      </c>
      <c r="J21" s="4"/>
    </row>
    <row r="22" spans="1:10" ht="20.100000000000001" customHeight="1" x14ac:dyDescent="0.2">
      <c r="A22" s="4"/>
      <c r="B22" s="2" t="s">
        <v>2</v>
      </c>
      <c r="C22" s="24">
        <v>99</v>
      </c>
      <c r="D22" s="24">
        <v>110</v>
      </c>
      <c r="E22" s="20">
        <f t="shared" si="0"/>
        <v>90</v>
      </c>
      <c r="F22" s="20">
        <f t="shared" si="1"/>
        <v>5</v>
      </c>
      <c r="G22" s="20">
        <f t="shared" si="2"/>
        <v>0</v>
      </c>
      <c r="H22" s="20">
        <f t="shared" si="3"/>
        <v>5</v>
      </c>
      <c r="I22" s="20">
        <f t="shared" si="4"/>
        <v>50</v>
      </c>
      <c r="J22" s="4"/>
    </row>
    <row r="23" spans="1:10" ht="20.100000000000001" customHeight="1" x14ac:dyDescent="0.2">
      <c r="A23" s="4"/>
      <c r="B23" s="2" t="s">
        <v>3</v>
      </c>
      <c r="C23" s="24">
        <v>250</v>
      </c>
      <c r="D23" s="24">
        <v>250</v>
      </c>
      <c r="E23" s="20">
        <f t="shared" si="0"/>
        <v>100</v>
      </c>
      <c r="F23" s="20">
        <f t="shared" si="1"/>
        <v>5</v>
      </c>
      <c r="G23" s="20">
        <f t="shared" si="2"/>
        <v>0</v>
      </c>
      <c r="H23" s="20">
        <f t="shared" si="3"/>
        <v>5</v>
      </c>
      <c r="I23" s="20">
        <f t="shared" si="4"/>
        <v>50</v>
      </c>
      <c r="J23" s="4"/>
    </row>
    <row r="24" spans="1:10" ht="20.100000000000001" customHeight="1" x14ac:dyDescent="0.2">
      <c r="A24" s="4"/>
      <c r="B24" s="2" t="s">
        <v>4</v>
      </c>
      <c r="C24" s="24">
        <v>180</v>
      </c>
      <c r="D24" s="24">
        <v>180</v>
      </c>
      <c r="E24" s="20">
        <f t="shared" si="0"/>
        <v>100</v>
      </c>
      <c r="F24" s="20">
        <f t="shared" si="1"/>
        <v>5</v>
      </c>
      <c r="G24" s="20">
        <f t="shared" si="2"/>
        <v>0</v>
      </c>
      <c r="H24" s="20">
        <f t="shared" si="3"/>
        <v>5</v>
      </c>
      <c r="I24" s="20">
        <f t="shared" si="4"/>
        <v>50</v>
      </c>
      <c r="J24" s="4"/>
    </row>
    <row r="25" spans="1:10" ht="20.100000000000001" customHeight="1" x14ac:dyDescent="0.2">
      <c r="A25" s="4"/>
      <c r="B25" s="2" t="s">
        <v>5</v>
      </c>
      <c r="C25" s="24">
        <v>110</v>
      </c>
      <c r="D25" s="24">
        <v>110</v>
      </c>
      <c r="E25" s="20">
        <f t="shared" si="0"/>
        <v>100</v>
      </c>
      <c r="F25" s="20">
        <f t="shared" si="1"/>
        <v>5</v>
      </c>
      <c r="G25" s="20">
        <f t="shared" si="2"/>
        <v>0</v>
      </c>
      <c r="H25" s="20">
        <f t="shared" si="3"/>
        <v>5</v>
      </c>
      <c r="I25" s="20">
        <f t="shared" si="4"/>
        <v>50</v>
      </c>
      <c r="J25" s="4"/>
    </row>
    <row r="26" spans="1:10" ht="20.100000000000001" customHeight="1" x14ac:dyDescent="0.2">
      <c r="A26" s="4"/>
      <c r="B26" s="2" t="s">
        <v>14</v>
      </c>
      <c r="C26" s="24">
        <v>90</v>
      </c>
      <c r="D26" s="24">
        <v>100</v>
      </c>
      <c r="E26" s="20">
        <f t="shared" si="0"/>
        <v>90</v>
      </c>
      <c r="F26" s="20">
        <f t="shared" si="1"/>
        <v>5</v>
      </c>
      <c r="G26" s="20">
        <f t="shared" si="2"/>
        <v>0</v>
      </c>
      <c r="H26" s="20">
        <f t="shared" si="3"/>
        <v>5</v>
      </c>
      <c r="I26" s="20">
        <f t="shared" si="4"/>
        <v>50</v>
      </c>
      <c r="J26" s="4"/>
    </row>
    <row r="27" spans="1:10" ht="20.100000000000001" customHeight="1" x14ac:dyDescent="0.2">
      <c r="A27" s="4"/>
      <c r="B27" s="3" t="s">
        <v>6</v>
      </c>
      <c r="C27" s="24">
        <v>125</v>
      </c>
      <c r="D27" s="24">
        <v>125</v>
      </c>
      <c r="E27" s="20">
        <f t="shared" si="0"/>
        <v>100</v>
      </c>
      <c r="F27" s="20">
        <f t="shared" si="1"/>
        <v>5</v>
      </c>
      <c r="G27" s="20">
        <f t="shared" si="2"/>
        <v>0</v>
      </c>
      <c r="H27" s="20">
        <f t="shared" si="3"/>
        <v>5</v>
      </c>
      <c r="I27" s="20">
        <f t="shared" si="4"/>
        <v>50</v>
      </c>
      <c r="J27" s="4"/>
    </row>
    <row r="28" spans="1:10" ht="20.100000000000001" customHeight="1" x14ac:dyDescent="0.2">
      <c r="A28" s="4"/>
      <c r="B28" s="3" t="s">
        <v>7</v>
      </c>
      <c r="C28" s="24">
        <v>205</v>
      </c>
      <c r="D28" s="24">
        <v>210</v>
      </c>
      <c r="E28" s="20">
        <f t="shared" si="0"/>
        <v>97.61904761904762</v>
      </c>
      <c r="F28" s="20">
        <f t="shared" si="1"/>
        <v>5</v>
      </c>
      <c r="G28" s="20">
        <f t="shared" si="2"/>
        <v>0</v>
      </c>
      <c r="H28" s="20">
        <f t="shared" si="3"/>
        <v>5</v>
      </c>
      <c r="I28" s="20">
        <f t="shared" si="4"/>
        <v>50</v>
      </c>
      <c r="J28" s="4"/>
    </row>
    <row r="29" spans="1:10" ht="20.100000000000001" customHeight="1" x14ac:dyDescent="0.2">
      <c r="A29" s="4"/>
      <c r="B29" s="3" t="s">
        <v>8</v>
      </c>
      <c r="C29" s="24">
        <v>32</v>
      </c>
      <c r="D29" s="24">
        <v>32</v>
      </c>
      <c r="E29" s="20">
        <f t="shared" si="0"/>
        <v>100</v>
      </c>
      <c r="F29" s="20">
        <f t="shared" si="1"/>
        <v>5</v>
      </c>
      <c r="G29" s="20">
        <f t="shared" si="2"/>
        <v>0</v>
      </c>
      <c r="H29" s="20">
        <f t="shared" si="3"/>
        <v>5</v>
      </c>
      <c r="I29" s="20">
        <f t="shared" si="4"/>
        <v>50</v>
      </c>
      <c r="J29" s="4"/>
    </row>
    <row r="30" spans="1:10" ht="20.100000000000001" customHeight="1" x14ac:dyDescent="0.2">
      <c r="A30" s="4"/>
      <c r="B30" s="18" t="s">
        <v>9</v>
      </c>
      <c r="C30" s="25">
        <f>SUM(C19:C29)</f>
        <v>1341</v>
      </c>
      <c r="D30" s="25">
        <f>SUM(D19:D29)</f>
        <v>1387</v>
      </c>
      <c r="E30" s="73">
        <f t="shared" si="0"/>
        <v>96.683489545782265</v>
      </c>
      <c r="F30" s="73">
        <f t="shared" si="1"/>
        <v>5</v>
      </c>
      <c r="G30" s="73">
        <f t="shared" si="2"/>
        <v>0</v>
      </c>
      <c r="H30" s="73">
        <f t="shared" si="3"/>
        <v>5</v>
      </c>
      <c r="I30" s="73">
        <f>$C$9*H30</f>
        <v>50</v>
      </c>
      <c r="J30" s="4"/>
    </row>
    <row r="31" spans="1:10" ht="20.100000000000001" customHeight="1" x14ac:dyDescent="0.2">
      <c r="A31" s="4"/>
      <c r="B31" s="5" t="s">
        <v>36</v>
      </c>
      <c r="C31" s="85" t="s">
        <v>302</v>
      </c>
      <c r="D31" s="85"/>
      <c r="E31" s="85"/>
      <c r="F31" s="85"/>
      <c r="G31" s="85"/>
      <c r="H31" s="85"/>
      <c r="I31" s="85"/>
      <c r="J31" s="4"/>
    </row>
    <row r="32" spans="1:10" ht="20.100000000000001" customHeight="1" x14ac:dyDescent="0.2">
      <c r="A32" s="4"/>
      <c r="B32" s="86" t="s">
        <v>35</v>
      </c>
      <c r="C32" s="85" t="s">
        <v>303</v>
      </c>
      <c r="D32" s="85"/>
      <c r="E32" s="85"/>
      <c r="F32" s="85"/>
      <c r="G32" s="85"/>
      <c r="H32" s="85"/>
      <c r="I32" s="85"/>
      <c r="J32" s="4"/>
    </row>
    <row r="33" spans="1:10" ht="20.100000000000001" customHeight="1" x14ac:dyDescent="0.2">
      <c r="A33" s="4"/>
      <c r="B33" s="86"/>
      <c r="C33" s="85" t="s">
        <v>304</v>
      </c>
      <c r="D33" s="85"/>
      <c r="E33" s="85"/>
      <c r="F33" s="85"/>
      <c r="G33" s="85"/>
      <c r="H33" s="85"/>
      <c r="I33" s="85"/>
      <c r="J33" s="4"/>
    </row>
    <row r="34" spans="1:10" ht="20.100000000000001" customHeight="1" x14ac:dyDescent="0.2">
      <c r="A34" s="4"/>
      <c r="B34" s="86"/>
      <c r="C34" s="85" t="s">
        <v>305</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0.100000000000001" customHeight="1" x14ac:dyDescent="0.2">
      <c r="A36" s="4"/>
      <c r="B36" s="86"/>
      <c r="C36" s="85" t="s">
        <v>34</v>
      </c>
      <c r="D36" s="85"/>
      <c r="E36" s="85"/>
      <c r="F36" s="85"/>
      <c r="G36" s="85"/>
      <c r="H36" s="85"/>
      <c r="I36" s="85"/>
      <c r="J36" s="4"/>
    </row>
    <row r="37" spans="1:10" ht="21.75" customHeight="1" x14ac:dyDescent="0.2">
      <c r="A37" s="4"/>
      <c r="B37" s="86"/>
      <c r="C37" s="85" t="s">
        <v>34</v>
      </c>
      <c r="D37" s="85"/>
      <c r="E37" s="85"/>
      <c r="F37" s="85"/>
      <c r="G37" s="85"/>
      <c r="H37" s="85"/>
      <c r="I37" s="85"/>
      <c r="J37" s="4"/>
    </row>
    <row r="38" spans="1:10" ht="9.75" customHeight="1" x14ac:dyDescent="0.2">
      <c r="A38" s="4"/>
      <c r="B38" s="4"/>
      <c r="C38" s="4"/>
      <c r="D38" s="4"/>
      <c r="E38" s="4"/>
      <c r="F38" s="4"/>
      <c r="G38" s="4"/>
      <c r="H38" s="4"/>
      <c r="I38" s="4"/>
      <c r="J38" s="4"/>
    </row>
  </sheetData>
  <mergeCells count="16">
    <mergeCell ref="C37:I37"/>
    <mergeCell ref="B2:I2"/>
    <mergeCell ref="C3:D3"/>
    <mergeCell ref="C4:D4"/>
    <mergeCell ref="C5:D5"/>
    <mergeCell ref="C6:I6"/>
    <mergeCell ref="C7:I7"/>
    <mergeCell ref="C8:D8"/>
    <mergeCell ref="B17:B18"/>
    <mergeCell ref="C31:I31"/>
    <mergeCell ref="B32:B37"/>
    <mergeCell ref="C32:I32"/>
    <mergeCell ref="C33:I33"/>
    <mergeCell ref="C34:I34"/>
    <mergeCell ref="C35:I35"/>
    <mergeCell ref="C36:I36"/>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90" zoomScaleNormal="90" workbookViewId="0">
      <pane xSplit="1" ySplit="5" topLeftCell="B6" activePane="bottomRight" state="frozen"/>
      <selection pane="topRight" activeCell="B1" sqref="B1"/>
      <selection pane="bottomLeft" activeCell="A5" sqref="A5"/>
      <selection pane="bottomRight" activeCell="E47" sqref="E47"/>
    </sheetView>
  </sheetViews>
  <sheetFormatPr defaultRowHeight="18" customHeight="1" x14ac:dyDescent="0.2"/>
  <cols>
    <col min="1" max="1" width="23.5" style="12" customWidth="1"/>
    <col min="2" max="2" width="15" style="12" customWidth="1"/>
    <col min="3" max="3" width="14.125" style="12" customWidth="1"/>
    <col min="4" max="4" width="15.375" style="12" customWidth="1"/>
    <col min="5" max="5" width="15.5" style="12" customWidth="1"/>
    <col min="6" max="16384" width="9" style="12"/>
  </cols>
  <sheetData>
    <row r="1" spans="1:5" ht="18.75" customHeight="1" x14ac:dyDescent="0.2">
      <c r="A1" s="11" t="s">
        <v>12</v>
      </c>
      <c r="B1" s="43" t="s">
        <v>348</v>
      </c>
    </row>
    <row r="2" spans="1:5" ht="18" customHeight="1" x14ac:dyDescent="0.2">
      <c r="A2" s="11" t="s">
        <v>13</v>
      </c>
      <c r="B2" s="44">
        <v>2561</v>
      </c>
    </row>
    <row r="3" spans="1:5" ht="18" customHeight="1" x14ac:dyDescent="0.2">
      <c r="A3" s="11" t="s">
        <v>22</v>
      </c>
      <c r="B3" s="45">
        <v>241608</v>
      </c>
    </row>
    <row r="4" spans="1:5" ht="4.5" customHeight="1" x14ac:dyDescent="0.2">
      <c r="A4" s="76"/>
      <c r="B4" s="76"/>
      <c r="C4" s="76"/>
      <c r="D4" s="76"/>
      <c r="E4" s="76"/>
    </row>
    <row r="5" spans="1:5" ht="18" customHeight="1" x14ac:dyDescent="0.2">
      <c r="A5" s="46" t="s">
        <v>20</v>
      </c>
      <c r="B5" s="47" t="s">
        <v>11</v>
      </c>
      <c r="C5" s="47" t="s">
        <v>16</v>
      </c>
      <c r="D5" s="47" t="s">
        <v>15</v>
      </c>
      <c r="E5" s="47" t="s">
        <v>17</v>
      </c>
    </row>
    <row r="6" spans="1:5" ht="18" customHeight="1" x14ac:dyDescent="0.2">
      <c r="A6" s="48" t="s">
        <v>10</v>
      </c>
      <c r="B6" s="49">
        <f t="shared" ref="B6:C16" si="0">B20+B34</f>
        <v>1897.6319800317285</v>
      </c>
      <c r="C6" s="49">
        <f t="shared" si="0"/>
        <v>2475</v>
      </c>
      <c r="D6" s="50">
        <f t="shared" ref="D6:D16" si="1">B6/C6*100</f>
        <v>76.67199919320116</v>
      </c>
      <c r="E6" s="47">
        <v>11</v>
      </c>
    </row>
    <row r="7" spans="1:5" ht="18" customHeight="1" x14ac:dyDescent="0.2">
      <c r="A7" s="48" t="s">
        <v>0</v>
      </c>
      <c r="B7" s="49">
        <f t="shared" si="0"/>
        <v>1982.1849193930348</v>
      </c>
      <c r="C7" s="49">
        <f t="shared" si="0"/>
        <v>2475</v>
      </c>
      <c r="D7" s="50">
        <f t="shared" si="1"/>
        <v>80.088279571435748</v>
      </c>
      <c r="E7" s="47">
        <v>5</v>
      </c>
    </row>
    <row r="8" spans="1:5" ht="18" customHeight="1" x14ac:dyDescent="0.2">
      <c r="A8" s="48" t="s">
        <v>1</v>
      </c>
      <c r="B8" s="49">
        <f t="shared" si="0"/>
        <v>1984.6234538969206</v>
      </c>
      <c r="C8" s="49">
        <f t="shared" si="0"/>
        <v>2475</v>
      </c>
      <c r="D8" s="50">
        <f t="shared" si="1"/>
        <v>80.186806218057399</v>
      </c>
      <c r="E8" s="47">
        <v>3</v>
      </c>
    </row>
    <row r="9" spans="1:5" ht="18" customHeight="1" x14ac:dyDescent="0.2">
      <c r="A9" s="48" t="s">
        <v>2</v>
      </c>
      <c r="B9" s="49">
        <f t="shared" si="0"/>
        <v>1945.1311854134176</v>
      </c>
      <c r="C9" s="49">
        <f t="shared" si="0"/>
        <v>2475</v>
      </c>
      <c r="D9" s="50">
        <f t="shared" si="1"/>
        <v>78.591159006602723</v>
      </c>
      <c r="E9" s="47">
        <v>8</v>
      </c>
    </row>
    <row r="10" spans="1:5" ht="18" customHeight="1" x14ac:dyDescent="0.2">
      <c r="A10" s="48" t="s">
        <v>3</v>
      </c>
      <c r="B10" s="49">
        <f t="shared" si="0"/>
        <v>2044.8052352113627</v>
      </c>
      <c r="C10" s="49">
        <f t="shared" si="0"/>
        <v>2475</v>
      </c>
      <c r="D10" s="50">
        <f t="shared" si="1"/>
        <v>82.618393341873244</v>
      </c>
      <c r="E10" s="47">
        <v>2</v>
      </c>
    </row>
    <row r="11" spans="1:5" ht="18" customHeight="1" x14ac:dyDescent="0.2">
      <c r="A11" s="48" t="s">
        <v>4</v>
      </c>
      <c r="B11" s="49">
        <f t="shared" si="0"/>
        <v>2046.342103061445</v>
      </c>
      <c r="C11" s="49">
        <f t="shared" si="0"/>
        <v>2475</v>
      </c>
      <c r="D11" s="50">
        <f t="shared" si="1"/>
        <v>82.680489012583635</v>
      </c>
      <c r="E11" s="47">
        <v>1</v>
      </c>
    </row>
    <row r="12" spans="1:5" ht="18" customHeight="1" x14ac:dyDescent="0.2">
      <c r="A12" s="48" t="s">
        <v>5</v>
      </c>
      <c r="B12" s="49">
        <f t="shared" si="0"/>
        <v>1905.7333333333336</v>
      </c>
      <c r="C12" s="49">
        <f t="shared" si="0"/>
        <v>2475</v>
      </c>
      <c r="D12" s="50">
        <f t="shared" si="1"/>
        <v>76.999326599326608</v>
      </c>
      <c r="E12" s="47">
        <v>10</v>
      </c>
    </row>
    <row r="13" spans="1:5" ht="18" customHeight="1" x14ac:dyDescent="0.2">
      <c r="A13" s="48" t="s">
        <v>14</v>
      </c>
      <c r="B13" s="49">
        <f t="shared" si="0"/>
        <v>1945.5735107731305</v>
      </c>
      <c r="C13" s="49">
        <f t="shared" si="0"/>
        <v>2475</v>
      </c>
      <c r="D13" s="50">
        <f t="shared" si="1"/>
        <v>78.609030738308306</v>
      </c>
      <c r="E13" s="47">
        <v>7</v>
      </c>
    </row>
    <row r="14" spans="1:5" ht="18" customHeight="1" x14ac:dyDescent="0.2">
      <c r="A14" s="51" t="s">
        <v>6</v>
      </c>
      <c r="B14" s="49">
        <f t="shared" si="0"/>
        <v>1953.4914953981254</v>
      </c>
      <c r="C14" s="49">
        <f t="shared" si="0"/>
        <v>2475</v>
      </c>
      <c r="D14" s="50">
        <f t="shared" si="1"/>
        <v>78.928949309015167</v>
      </c>
      <c r="E14" s="47">
        <v>6</v>
      </c>
    </row>
    <row r="15" spans="1:5" ht="18" customHeight="1" x14ac:dyDescent="0.2">
      <c r="A15" s="51" t="s">
        <v>7</v>
      </c>
      <c r="B15" s="49">
        <f t="shared" si="0"/>
        <v>1983.5792105263158</v>
      </c>
      <c r="C15" s="49">
        <f t="shared" si="0"/>
        <v>2475</v>
      </c>
      <c r="D15" s="50">
        <f t="shared" si="1"/>
        <v>80.144614566719824</v>
      </c>
      <c r="E15" s="47">
        <v>4</v>
      </c>
    </row>
    <row r="16" spans="1:5" ht="18" customHeight="1" x14ac:dyDescent="0.2">
      <c r="A16" s="51" t="s">
        <v>8</v>
      </c>
      <c r="B16" s="49">
        <f t="shared" si="0"/>
        <v>1880.1393581215048</v>
      </c>
      <c r="C16" s="49">
        <f t="shared" si="0"/>
        <v>2425</v>
      </c>
      <c r="D16" s="50">
        <f t="shared" si="1"/>
        <v>77.531519922536276</v>
      </c>
      <c r="E16" s="47">
        <v>9</v>
      </c>
    </row>
    <row r="17" spans="1:5" ht="18" customHeight="1" x14ac:dyDescent="0.2">
      <c r="A17" s="47" t="s">
        <v>9</v>
      </c>
      <c r="B17" s="52">
        <f>SUM(B6:B16)</f>
        <v>21569.235785160319</v>
      </c>
      <c r="C17" s="52">
        <f>SUM(C6:C16)</f>
        <v>27175</v>
      </c>
      <c r="D17" s="53">
        <f t="shared" ref="D17" si="2">B17/C17*100</f>
        <v>79.371612824876976</v>
      </c>
      <c r="E17" s="47" t="s">
        <v>21</v>
      </c>
    </row>
    <row r="18" spans="1:5" ht="4.5" customHeight="1" x14ac:dyDescent="0.2">
      <c r="A18" s="77"/>
      <c r="B18" s="77"/>
      <c r="C18" s="77"/>
      <c r="D18" s="77"/>
      <c r="E18" s="77"/>
    </row>
    <row r="19" spans="1:5" ht="18" customHeight="1" x14ac:dyDescent="0.2">
      <c r="A19" s="54" t="s">
        <v>19</v>
      </c>
      <c r="B19" s="55" t="s">
        <v>11</v>
      </c>
      <c r="C19" s="55" t="s">
        <v>16</v>
      </c>
      <c r="D19" s="55" t="s">
        <v>15</v>
      </c>
      <c r="E19" s="55" t="s">
        <v>17</v>
      </c>
    </row>
    <row r="20" spans="1:5" ht="18" customHeight="1" x14ac:dyDescent="0.2">
      <c r="A20" s="56" t="s">
        <v>23</v>
      </c>
      <c r="B20" s="57">
        <f>'PA01'!I19+'PA02'!I19+'PA03'!I19+'PA04'!I19+'PA05'!I19+'PA061'!I19+'PA07'!I19+'PA08'!I19+'PA09'!I19+'PA101'!I19+'PA12'!I19+'PA13'!I19+'PA14'!I19+'PA15'!I19+'PA16'!I19+'PA17'!I19+'PA18'!I19+'PA192'!I19+'PA20'!I19+'PA21'!I19+'PA22'!I19+'PA23'!I19+'PA24'!I19+'PA25'!I19+'PA26'!I19+'PA27'!I19+'PA291'!I19+'PA292'!I19+'PA301'!I19</f>
        <v>948.81599001586426</v>
      </c>
      <c r="C20" s="57">
        <f>('PA01'!$C$9+'PA02'!$C$9+'PA03'!$C$9+'PA04'!$C$9+'PA05'!$C$9+'PA061'!$C$9+'PA07'!$C$9+'PA08'!$C$9+'PA09'!$C$9+'PA101'!$C$9+'PA12'!$C$9+'PA13'!$C$9+'PA14'!$C$9+'PA15'!$C$9+'PA16'!$C$9+'PA17'!$C$9+'PA18'!$C$9+'PA192'!$C$9+'PA20'!$C$9+'PA21'!$C$9+'PA22'!$C$9+'PA23'!$C$9+'PA24'!$C$9+'PA25'!$C$9+'PA26'!$C$9+'PA27'!$C$9+'PA291'!$C$9+'PA292'!$C$9+'PA301'!$C$9)*5</f>
        <v>1250</v>
      </c>
      <c r="D20" s="58">
        <f t="shared" ref="D20:D31" si="3">B20/C20*100</f>
        <v>75.905279201269138</v>
      </c>
      <c r="E20" s="55">
        <v>11</v>
      </c>
    </row>
    <row r="21" spans="1:5" ht="18" customHeight="1" x14ac:dyDescent="0.2">
      <c r="A21" s="56" t="s">
        <v>24</v>
      </c>
      <c r="B21" s="57">
        <f>'PA01'!I20+'PA02'!I20+'PA03'!I20+'PA04'!I20+'PA05'!I20+'PA061'!I20+'PA07'!I20+'PA08'!I20+'PA09'!I20+'PA102'!I20+'PA12'!I20+'PA13'!I20+'PA14'!I20+'PA15'!I20+'PA16'!I20+'PA17'!I20+'PA18'!I20+'PA192'!I20+'PA20'!I20+'PA21'!I20+'PA22'!I20+'PA23'!I20+'PA24'!I20+'PA25'!I20+'PA26'!I20+'PA27'!I20+'PA291'!I20+'PA292'!I20+'PA301'!I20</f>
        <v>1006.0924596965174</v>
      </c>
      <c r="C21" s="57">
        <f>('PA01'!$C$9+'PA02'!$C$9+'PA03'!$C$9+'PA04'!$C$9+'PA05'!$C$9+'PA061'!$C$9+'PA07'!$C$9+'PA08'!$C$9+'PA09'!$C$9+'PA102'!$C$9+'PA12'!$C$9+'PA13'!$C$9+'PA14'!$C$9+'PA15'!$C$9+'PA16'!$C$9+'PA17'!$C$9+'PA18'!$C$9+'PA192'!$C$9+'PA20'!$C$9+'PA21'!$C$9+'PA22'!$C$9+'PA23'!$C$9+'PA24'!$C$9+'PA25'!$C$9+'PA26'!$C$9+'PA27'!$C$9+'PA291'!$C$9+'PA292'!$C$9+'PA301'!$C$9)*5</f>
        <v>1250</v>
      </c>
      <c r="D21" s="58">
        <f t="shared" si="3"/>
        <v>80.487396775721393</v>
      </c>
      <c r="E21" s="55">
        <v>4</v>
      </c>
    </row>
    <row r="22" spans="1:5" ht="18" customHeight="1" x14ac:dyDescent="0.2">
      <c r="A22" s="56" t="s">
        <v>25</v>
      </c>
      <c r="B22" s="57">
        <f>'PA01'!I21+'PA02'!I21+'PA03'!I21+'PA04'!I21+'PA05'!I21+'PA061'!I21+'PA07'!I21+'PA08'!I21+'PA09'!I21+'PA102'!I21+'PA12'!I21+'PA13'!I21+'PA14'!I21+'PA15'!I21+'PA16'!I21+'PA17'!I21+'PA18'!I21+'PA192'!I21+'PA20'!I21+'PA21'!I21+'PA22'!I21+'PA23'!I21+'PA24'!I21+'PA25'!I21+'PA26'!I21+'PA27'!I21+'PA291'!I21+'PA292'!I21+'PA301'!I21</f>
        <v>1002.3117269484603</v>
      </c>
      <c r="C22" s="57">
        <f>('PA01'!$C$9+'PA02'!$C$9+'PA03'!$C$9+'PA04'!$C$9+'PA05'!$C$9+'PA061'!$C$9+'PA07'!$C$9+'PA08'!$C$9+'PA09'!$C$9+'PA102'!$C$9+'PA12'!$C$9+'PA13'!$C$9+'PA14'!$C$9+'PA15'!$C$9+'PA16'!$C$9+'PA17'!$C$9+'PA18'!$C$9+'PA192'!$C$9+'PA20'!$C$9+'PA21'!$C$9+'PA22'!$C$9+'PA23'!$C$9+'PA24'!$C$9+'PA25'!$C$9+'PA26'!$C$9+'PA27'!$C$9+'PA291'!$C$9+'PA292'!$C$9+'PA301'!$C$9)*5</f>
        <v>1250</v>
      </c>
      <c r="D22" s="58">
        <f t="shared" si="3"/>
        <v>80.184938155876821</v>
      </c>
      <c r="E22" s="55">
        <v>5</v>
      </c>
    </row>
    <row r="23" spans="1:5" ht="18" customHeight="1" x14ac:dyDescent="0.2">
      <c r="A23" s="56" t="s">
        <v>26</v>
      </c>
      <c r="B23" s="57">
        <f>'PA01'!I22+'PA02'!I22+'PA03'!I22+'PA04'!I22+'PA05'!I22+'PA061'!I22+'PA07'!I22+'PA08'!I22+'PA09'!I22+'PA102'!I22+'PA12'!I22+'PA13'!I22+'PA14'!I22+'PA15'!I22+'PA16'!I22+'PA17'!I22+'PA18'!I22+'PA192'!I22+'PA20'!I22+'PA21'!I22+'PA22'!I22+'PA23'!I22+'PA24'!I22+'PA25'!I22+'PA26'!I22+'PA27'!I22+'PA291'!I22+'PA292'!I22+'PA301'!I22</f>
        <v>987.5655927067088</v>
      </c>
      <c r="C23" s="57">
        <f>('PA01'!$C$9+'PA02'!$C$9+'PA03'!$C$9+'PA04'!$C$9+'PA05'!$C$9+'PA061'!$C$9+'PA07'!$C$9+'PA08'!$C$9+'PA09'!$C$9+'PA102'!$C$9+'PA12'!$C$9+'PA13'!$C$9+'PA14'!$C$9+'PA15'!$C$9+'PA16'!$C$9+'PA17'!$C$9+'PA18'!$C$9+'PA192'!$C$9+'PA20'!$C$9+'PA21'!$C$9+'PA22'!$C$9+'PA23'!$C$9+'PA24'!$C$9+'PA25'!$C$9+'PA26'!$C$9+'PA27'!$C$9+'PA291'!$C$9+'PA292'!$C$9+'PA301'!$C$9)*5</f>
        <v>1250</v>
      </c>
      <c r="D23" s="58">
        <f t="shared" si="3"/>
        <v>79.005247416536704</v>
      </c>
      <c r="E23" s="55">
        <v>6</v>
      </c>
    </row>
    <row r="24" spans="1:5" ht="18" customHeight="1" x14ac:dyDescent="0.2">
      <c r="A24" s="56" t="s">
        <v>27</v>
      </c>
      <c r="B24" s="57">
        <f>'PA01'!I23+'PA02'!I23+'PA03'!I23+'PA04'!I23+'PA05'!I23+'PA061'!I23+'PA07'!I23+'PA08'!I23+'PA09'!I23+'PA102'!I23+'PA12'!I23+'PA13'!I23+'PA14'!I23+'PA15'!I23+'PA16'!I23+'PA17'!I23+'PA18'!I23+'PA192'!I23+'PA20'!I23+'PA21'!I23+'PA22'!I23+'PA23'!I23+'PA24'!I23+'PA25'!I23+'PA26'!I23+'PA27'!I23+'PA291'!I23+'PA292'!I23+'PA301'!I23</f>
        <v>1032.4026176056814</v>
      </c>
      <c r="C24" s="57">
        <f>('PA01'!$C$9+'PA02'!$C$9+'PA03'!$C$9+'PA04'!$C$9+'PA05'!$C$9+'PA061'!$C$9+'PA07'!$C$9+'PA08'!$C$9+'PA09'!$C$9+'PA102'!$C$9+'PA12'!$C$9+'PA13'!$C$9+'PA14'!$C$9+'PA15'!$C$9+'PA16'!$C$9+'PA17'!$C$9+'PA18'!$C$9+'PA192'!$C$9+'PA20'!$C$9+'PA21'!$C$9+'PA22'!$C$9+'PA23'!$C$9+'PA24'!$C$9+'PA25'!$C$9+'PA26'!$C$9+'PA27'!$C$9+'PA291'!$C$9+'PA292'!$C$9+'PA301'!$C$9)*5</f>
        <v>1250</v>
      </c>
      <c r="D24" s="58">
        <f t="shared" si="3"/>
        <v>82.592209408454508</v>
      </c>
      <c r="E24" s="55">
        <v>2</v>
      </c>
    </row>
    <row r="25" spans="1:5" ht="18" customHeight="1" x14ac:dyDescent="0.2">
      <c r="A25" s="56" t="s">
        <v>28</v>
      </c>
      <c r="B25" s="57">
        <f>'PA01'!I24+'PA02'!I24+'PA03'!I24+'PA04'!I24+'PA05'!I24+'PA061'!I24+'PA07'!I24+'PA08'!I24+'PA09'!I24+'PA102'!I24+'PA12'!I24+'PA13'!I24+'PA14'!I24+'PA15'!I24+'PA16'!I24+'PA17'!I24+'PA18'!I24+'PA192'!I24+'PA20'!I24+'PA21'!I24+'PA22'!I24+'PA23'!I24+'PA24'!I24+'PA25'!I24+'PA26'!I24+'PA27'!I24+'PA291'!I24+'PA292'!I24+'PA301'!I24</f>
        <v>1038.1710515307225</v>
      </c>
      <c r="C25" s="57">
        <f>('PA01'!$C$9+'PA02'!$C$9+'PA03'!$C$9+'PA04'!$C$9+'PA05'!$C$9+'PA061'!$C$9+'PA07'!$C$9+'PA08'!$C$9+'PA09'!$C$9+'PA102'!$C$9+'PA12'!$C$9+'PA13'!$C$9+'PA14'!$C$9+'PA15'!$C$9+'PA16'!$C$9+'PA17'!$C$9+'PA18'!$C$9+'PA192'!$C$9+'PA20'!$C$9+'PA21'!$C$9+'PA22'!$C$9+'PA23'!$C$9+'PA24'!$C$9+'PA25'!$C$9+'PA26'!$C$9+'PA27'!$C$9+'PA291'!$C$9+'PA292'!$C$9+'PA301'!$C$9)*5</f>
        <v>1250</v>
      </c>
      <c r="D25" s="58">
        <f t="shared" si="3"/>
        <v>83.053684122457796</v>
      </c>
      <c r="E25" s="55">
        <v>1</v>
      </c>
    </row>
    <row r="26" spans="1:5" ht="18" customHeight="1" x14ac:dyDescent="0.2">
      <c r="A26" s="56" t="s">
        <v>29</v>
      </c>
      <c r="B26" s="57">
        <f>'PA01'!I25+'PA02'!I25+'PA03'!I25+'PA04'!I25+'PA05'!I25+'PA061'!I25+'PA07'!I25+'PA08'!I25+'PA09'!I25+'PA102'!I25+'PA12'!I25+'PA13'!I25+'PA14'!I25+'PA15'!I25+'PA16'!I25+'PA17'!I25+'PA18'!I25+'PA192'!I25+'PA20'!I25+'PA21'!I25+'PA22'!I25+'PA23'!I25+'PA24'!I25+'PA25'!I25+'PA26'!I25+'PA27'!I25+'PA291'!I25+'PA292'!I25+'PA301'!I25</f>
        <v>972.86666666666679</v>
      </c>
      <c r="C26" s="57">
        <f>('PA01'!$C$9+'PA02'!$C$9+'PA03'!$C$9+'PA04'!$C$9+'PA05'!$C$9+'PA061'!$C$9+'PA07'!$C$9+'PA08'!$C$9+'PA09'!$C$9+'PA102'!$C$9+'PA12'!$C$9+'PA13'!$C$9+'PA14'!$C$9+'PA15'!$C$9+'PA16'!$C$9+'PA17'!$C$9+'PA18'!$C$9+'PA192'!$C$9+'PA20'!$C$9+'PA21'!$C$9+'PA22'!$C$9+'PA23'!$C$9+'PA24'!$C$9+'PA25'!$C$9+'PA26'!$C$9+'PA27'!$C$9+'PA291'!$C$9+'PA292'!$C$9+'PA301'!$C$9)*5</f>
        <v>1250</v>
      </c>
      <c r="D26" s="58">
        <f t="shared" si="3"/>
        <v>77.829333333333338</v>
      </c>
      <c r="E26" s="55">
        <v>9</v>
      </c>
    </row>
    <row r="27" spans="1:5" ht="18" customHeight="1" x14ac:dyDescent="0.2">
      <c r="A27" s="56" t="s">
        <v>30</v>
      </c>
      <c r="B27" s="57">
        <f>'PA01'!I26+'PA02'!I26+'PA03'!I26+'PA04'!I26+'PA05'!I26+'PA061'!I26+'PA07'!I26+'PA08'!I26+'PA09'!I26+'PA102'!I26+'PA12'!I26+'PA13'!I26+'PA14'!I26+'PA15'!I26+'PA16'!I26+'PA17'!I26+'PA18'!I26+'PA192'!I26+'PA20'!I26+'PA21'!I26+'PA22'!I26+'PA23'!I26+'PA24'!I26+'PA25'!I26+'PA26'!I26+'PA27'!I26+'PA291'!I26+'PA292'!I26+'PA301'!I26</f>
        <v>982.78675538656523</v>
      </c>
      <c r="C27" s="57">
        <f>('PA01'!$C$9+'PA02'!$C$9+'PA03'!$C$9+'PA04'!$C$9+'PA05'!$C$9+'PA061'!$C$9+'PA07'!$C$9+'PA08'!$C$9+'PA09'!$C$9+'PA102'!$C$9+'PA12'!$C$9+'PA13'!$C$9+'PA14'!$C$9+'PA15'!$C$9+'PA16'!$C$9+'PA17'!$C$9+'PA18'!$C$9+'PA192'!$C$9+'PA20'!$C$9+'PA21'!$C$9+'PA22'!$C$9+'PA23'!$C$9+'PA24'!$C$9+'PA25'!$C$9+'PA26'!$C$9+'PA27'!$C$9+'PA291'!$C$9+'PA292'!$C$9+'PA301'!$C$9)*5</f>
        <v>1250</v>
      </c>
      <c r="D27" s="58">
        <f t="shared" si="3"/>
        <v>78.622940430925212</v>
      </c>
      <c r="E27" s="55">
        <v>7</v>
      </c>
    </row>
    <row r="28" spans="1:5" ht="18" customHeight="1" x14ac:dyDescent="0.2">
      <c r="A28" s="59" t="s">
        <v>31</v>
      </c>
      <c r="B28" s="57">
        <f>'PA01'!I27+'PA02'!I27+'PA03'!I27+'PA04'!I27+'PA05'!I27+'PA061'!I27+'PA07'!I27+'PA08'!I27+'PA09'!I27+'PA102'!I27+'PA12'!I27+'PA13'!I27+'PA14'!I27+'PA15'!I27+'PA16'!I27+'PA17'!I27+'PA18'!I27+'PA192'!I27+'PA20'!I27+'PA21'!I27+'PA22'!I27+'PA23'!I27+'PA24'!I27+'PA25'!I27+'PA26'!I27+'PA27'!I27+'PA291'!I27+'PA292'!I27+'PA301'!I27</f>
        <v>981.74574769906269</v>
      </c>
      <c r="C28" s="57">
        <f>('PA01'!$C$9+'PA02'!$C$9+'PA03'!$C$9+'PA04'!$C$9+'PA05'!$C$9+'PA061'!$C$9+'PA07'!$C$9+'PA08'!$C$9+'PA09'!$C$9+'PA102'!$C$9+'PA12'!$C$9+'PA13'!$C$9+'PA14'!$C$9+'PA15'!$C$9+'PA16'!$C$9+'PA17'!$C$9+'PA18'!$C$9+'PA192'!$C$9+'PA20'!$C$9+'PA21'!$C$9+'PA22'!$C$9+'PA23'!$C$9+'PA24'!$C$9+'PA25'!$C$9+'PA26'!$C$9+'PA27'!$C$9+'PA291'!$C$9+'PA292'!$C$9+'PA301'!$C$9)*5</f>
        <v>1250</v>
      </c>
      <c r="D28" s="58">
        <f t="shared" si="3"/>
        <v>78.539659815925006</v>
      </c>
      <c r="E28" s="55">
        <v>8</v>
      </c>
    </row>
    <row r="29" spans="1:5" ht="18" customHeight="1" x14ac:dyDescent="0.2">
      <c r="A29" s="59" t="s">
        <v>32</v>
      </c>
      <c r="B29" s="57">
        <f>'PA01'!I28+'PA02'!I28+'PA03'!I28+'PA04'!I28+'PA05'!I28+'PA061'!I28+'PA07'!I28+'PA08'!I28+'PA09'!I28+'PA102'!I28+'PA12'!I28+'PA13'!I28+'PA14'!I28+'PA15'!I28+'PA16'!I28+'PA17'!I28+'PA18'!I28+'PA192'!I28+'PA20'!I28+'PA21'!I28+'PA22'!I28+'PA23'!I28+'PA24'!I28+'PA25'!I28+'PA26'!I28+'PA27'!I28+'PA291'!I28+'PA292'!I28+'PA301'!I28</f>
        <v>1011.7896052631579</v>
      </c>
      <c r="C29" s="57">
        <f>('PA01'!$C$9+'PA02'!$C$9+'PA03'!$C$9+'PA04'!$C$9+'PA05'!$C$9+'PA061'!$C$9+'PA07'!$C$9+'PA08'!$C$9+'PA09'!$C$9+'PA102'!$C$9+'PA12'!$C$9+'PA13'!$C$9+'PA14'!$C$9+'PA15'!$C$9+'PA16'!$C$9+'PA17'!$C$9+'PA18'!$C$9+'PA192'!$C$9+'PA20'!$C$9+'PA21'!$C$9+'PA22'!$C$9+'PA23'!$C$9+'PA24'!$C$9+'PA25'!$C$9+'PA26'!$C$9+'PA27'!$C$9+'PA291'!$C$9+'PA292'!$C$9+'PA301'!$C$9)*5</f>
        <v>1250</v>
      </c>
      <c r="D29" s="58">
        <f t="shared" si="3"/>
        <v>80.943168421052633</v>
      </c>
      <c r="E29" s="55">
        <v>3</v>
      </c>
    </row>
    <row r="30" spans="1:5" ht="18" customHeight="1" x14ac:dyDescent="0.2">
      <c r="A30" s="59" t="s">
        <v>33</v>
      </c>
      <c r="B30" s="57">
        <f>'PA01'!I29+'PA02'!I29+'PA03'!I29+'PA04'!I29+'PA05'!I29+'PA061'!I29+'PA07'!I29+'PA08'!I29+'PA09'!I29+'PA102'!I29+'PA13'!I29+'PA14'!I29+'PA15'!I29+'PA16'!I29+'PA17'!I29+'PA18'!I29+'PA192'!I29+'PA20'!I29+'PA21'!I29+'PA22'!I29+'PA23'!I29+'PA24'!I29+'PA25'!I29+'PA26'!I29+'PA27'!I29+'PA291'!I29+'PA292'!I29+'PA301'!I29</f>
        <v>930.06967906075238</v>
      </c>
      <c r="C30" s="57">
        <f>('PA01'!$C$9+'PA02'!$C$9+'PA03'!$C$9+'PA04'!$C$9+'PA05'!$C$9+'PA061'!$C$9+'PA07'!$C$9+'PA08'!$C$9+'PA09'!$C$9+'PA102'!$C$9+'PA13'!$C$9+'PA14'!$C$9+'PA15'!$C$9+'PA16'!$C$9+'PA17'!$C$9+'PA18'!$C$9+'PA192'!$C$9+'PA20'!$C$9+'PA21'!$C$9+'PA22'!$C$9+'PA23'!$C$9+'PA24'!$C$9+'PA25'!$C$9+'PA26'!$C$9+'PA27'!$C$9+'PA291'!$C$9+'PA292'!$C$9+'PA301'!$C$9)*5</f>
        <v>1200</v>
      </c>
      <c r="D30" s="58">
        <f t="shared" si="3"/>
        <v>77.505806588396027</v>
      </c>
      <c r="E30" s="55">
        <v>10</v>
      </c>
    </row>
    <row r="31" spans="1:5" ht="18" customHeight="1" x14ac:dyDescent="0.2">
      <c r="A31" s="55" t="s">
        <v>9</v>
      </c>
      <c r="B31" s="60">
        <f>SUM(B20:B30)</f>
        <v>10894.61789258016</v>
      </c>
      <c r="C31" s="60">
        <f>SUM(C20:C30)</f>
        <v>13700</v>
      </c>
      <c r="D31" s="61">
        <f t="shared" si="3"/>
        <v>79.522758340001161</v>
      </c>
      <c r="E31" s="55" t="s">
        <v>21</v>
      </c>
    </row>
    <row r="32" spans="1:5" s="14" customFormat="1" ht="4.5" customHeight="1" x14ac:dyDescent="0.2">
      <c r="A32" s="13"/>
      <c r="B32" s="13"/>
      <c r="C32" s="13"/>
      <c r="D32" s="13"/>
      <c r="E32" s="13"/>
    </row>
    <row r="33" spans="1:5" ht="18" customHeight="1" x14ac:dyDescent="0.2">
      <c r="A33" s="62" t="s">
        <v>18</v>
      </c>
      <c r="B33" s="63" t="s">
        <v>11</v>
      </c>
      <c r="C33" s="63" t="s">
        <v>16</v>
      </c>
      <c r="D33" s="63" t="s">
        <v>15</v>
      </c>
      <c r="E33" s="63" t="s">
        <v>17</v>
      </c>
    </row>
    <row r="34" spans="1:5" ht="18" customHeight="1" x14ac:dyDescent="0.2">
      <c r="A34" s="64" t="s">
        <v>10</v>
      </c>
      <c r="B34" s="65">
        <f>'PA01'!I19+'PA02'!I19+'PA03'!I19+'PA04'!I19+'PA05'!I19+'PA062'!I19+'PA07'!I19+'PA08'!I19+'PA09'!I19+'PA103'!I19+'PA13'!I19+'PA14'!I19+'PA15'!I19+'PA16'!I19+'PA17'!I19+'PA18'!I19+'PA192'!I19+'PA20'!I19+'PA21'!I19+'PA22'!I19+'PA23'!I19+'PA24'!I19+'PA25'!I19+'PA26'!I19+'PA27'!I19+'PA28'!I19+'PA291'!I19+'PA292'!I19+'PA302'!I19</f>
        <v>948.81599001586426</v>
      </c>
      <c r="C34" s="65">
        <f>('PA01'!$C$9+'PA02'!$C$9+'PA03'!$C$9+'PA04'!$C$9+'PA05'!$C$9+'PA062'!$C$9+'PA07'!$C$9+'PA08'!$C$9+'PA09'!$C$9+'PA103'!$C$9+'PA13'!$C$9+'PA14'!$C$9+'PA15'!$C$9+'PA16'!$C$9+'PA17'!$C$9+'PA18'!$C$9+'PA192'!$C$9+'PA20'!$C$9+'PA21'!$C$9+'PA22'!$C$9+'PA23'!$C$9+'PA24'!$C$9+'PA25'!$C$9+'PA26'!$C$9+'PA27'!$C$9+'PA28'!$C$9+'PA291'!$C$9+'PA292'!$C$9+'PA302'!$C$9)*5</f>
        <v>1225</v>
      </c>
      <c r="D34" s="66">
        <f t="shared" ref="D34:D45" si="4">B34/C34*100</f>
        <v>77.454366531907283</v>
      </c>
      <c r="E34" s="63">
        <v>10</v>
      </c>
    </row>
    <row r="35" spans="1:5" ht="18" customHeight="1" x14ac:dyDescent="0.2">
      <c r="A35" s="64" t="s">
        <v>0</v>
      </c>
      <c r="B35" s="65">
        <f>'PA01'!I20+'PA02'!I20+'PA03'!I20+'PA04'!I20+'PA05'!I20+'PA062'!I20+'PA07'!I20+'PA08'!I20+'PA09'!I20+'PA103'!I20+'PA13'!I20+'PA14'!I20+'PA15'!I20+'PA16'!I20+'PA17'!I20+'PA18'!I20+'PA192'!I20+'PA20'!I20+'PA21'!I20+'PA22'!I20+'PA23'!I20+'PA24'!I20+'PA25'!I20+'PA26'!I20+'PA27'!I20+'PA28'!I20+'PA291'!I20+'PA292'!I20+'PA302'!I20</f>
        <v>976.09245969651738</v>
      </c>
      <c r="C35" s="65">
        <f>('PA01'!$C$9+'PA02'!$C$9+'PA03'!$C$9+'PA04'!$C$9+'PA05'!$C$9+'PA062'!$C$9+'PA07'!$C$9+'PA08'!$C$9+'PA09'!$C$9+'PA103'!$C$9+'PA13'!$C$9+'PA14'!$C$9+'PA15'!$C$9+'PA16'!$C$9+'PA17'!$C$9+'PA18'!$C$9+'PA192'!$C$9+'PA20'!$C$9+'PA21'!$C$9+'PA22'!$C$9+'PA23'!$C$9+'PA24'!$C$9+'PA25'!$C$9+'PA26'!$C$9+'PA27'!$C$9+'PA28'!$C$9+'PA291'!$C$9+'PA292'!$C$9+'PA302'!$C$9)*5</f>
        <v>1225</v>
      </c>
      <c r="D35" s="66">
        <f>B35/C35*100</f>
        <v>79.681017118083048</v>
      </c>
      <c r="E35" s="63">
        <v>4</v>
      </c>
    </row>
    <row r="36" spans="1:5" ht="18" customHeight="1" x14ac:dyDescent="0.2">
      <c r="A36" s="64" t="s">
        <v>1</v>
      </c>
      <c r="B36" s="65">
        <f>'PA01'!I21+'PA02'!I21+'PA03'!I21+'PA04'!I21+'PA05'!I21+'PA062'!I21+'PA07'!I21+'PA08'!I21+'PA09'!I21+'PA103'!I21+'PA13'!I21+'PA14'!I21+'PA15'!I21+'PA16'!I21+'PA17'!I21+'PA18'!I21+'PA192'!I21+'PA20'!I21+'PA21'!I21+'PA22'!I21+'PA23'!I21+'PA24'!I21+'PA25'!I21+'PA26'!I21+'PA27'!I21+'PA28'!I21+'PA291'!I21+'PA292'!I21+'PA302'!I21</f>
        <v>982.31172694846032</v>
      </c>
      <c r="C36" s="65">
        <f>('PA01'!$C$9+'PA02'!$C$9+'PA03'!$C$9+'PA04'!$C$9+'PA05'!$C$9+'PA062'!$C$9+'PA07'!$C$9+'PA08'!$C$9+'PA09'!$C$9+'PA103'!$C$9+'PA13'!$C$9+'PA14'!$C$9+'PA15'!$C$9+'PA16'!$C$9+'PA17'!$C$9+'PA18'!$C$9+'PA192'!$C$9+'PA20'!$C$9+'PA21'!$C$9+'PA22'!$C$9+'PA23'!$C$9+'PA24'!$C$9+'PA25'!$C$9+'PA26'!$C$9+'PA27'!$C$9+'PA28'!$C$9+'PA291'!$C$9+'PA292'!$C$9+'PA302'!$C$9)*5</f>
        <v>1225</v>
      </c>
      <c r="D36" s="66">
        <f>B36/C36*100</f>
        <v>80.188712403955947</v>
      </c>
      <c r="E36" s="63">
        <v>3</v>
      </c>
    </row>
    <row r="37" spans="1:5" ht="18" customHeight="1" x14ac:dyDescent="0.2">
      <c r="A37" s="64" t="s">
        <v>2</v>
      </c>
      <c r="B37" s="65">
        <f>'PA01'!I22+'PA02'!I22+'PA03'!I22+'PA04'!I22+'PA05'!I22+'PA062'!I22+'PA07'!I22+'PA08'!I22+'PA09'!I22+'PA103'!I22+'PA13'!I22+'PA14'!I22+'PA15'!I22+'PA16'!I22+'PA17'!I22+'PA18'!I22+'PA192'!I22+'PA20'!I22+'PA21'!I22+'PA22'!I22+'PA23'!I22+'PA24'!I22+'PA25'!I22+'PA26'!I22+'PA27'!I22+'PA28'!I22+'PA291'!I22+'PA292'!I22+'PA302'!I22</f>
        <v>957.5655927067088</v>
      </c>
      <c r="C37" s="65">
        <f>('PA01'!$C$9+'PA02'!$C$9+'PA03'!$C$9+'PA04'!$C$9+'PA05'!$C$9+'PA062'!$C$9+'PA07'!$C$9+'PA08'!$C$9+'PA09'!$C$9+'PA103'!$C$9+'PA13'!$C$9+'PA14'!$C$9+'PA15'!$C$9+'PA16'!$C$9+'PA17'!$C$9+'PA18'!$C$9+'PA192'!$C$9+'PA20'!$C$9+'PA21'!$C$9+'PA22'!$C$9+'PA23'!$C$9+'PA24'!$C$9+'PA25'!$C$9+'PA26'!$C$9+'PA27'!$C$9+'PA28'!$C$9+'PA291'!$C$9+'PA292'!$C$9+'PA302'!$C$9)*5</f>
        <v>1225</v>
      </c>
      <c r="D37" s="66">
        <f t="shared" si="4"/>
        <v>78.168619812792556</v>
      </c>
      <c r="E37" s="63">
        <v>8</v>
      </c>
    </row>
    <row r="38" spans="1:5" ht="18" customHeight="1" x14ac:dyDescent="0.2">
      <c r="A38" s="64" t="s">
        <v>3</v>
      </c>
      <c r="B38" s="65">
        <f>'PA01'!I23+'PA02'!I23+'PA03'!I23+'PA04'!I23+'PA05'!I23+'PA062'!I23+'PA07'!I23+'PA08'!I23+'PA09'!I23+'PA103'!I23+'PA13'!I23+'PA14'!I23+'PA15'!I23+'PA16'!I23+'PA17'!I23+'PA18'!I23+'PA192'!I23+'PA20'!I23+'PA21'!I23+'PA22'!I23+'PA23'!I23+'PA24'!I23+'PA25'!I23+'PA26'!I23+'PA27'!I23+'PA28'!I23+'PA291'!I23+'PA292'!I23+'PA302'!I23</f>
        <v>1012.4026176056813</v>
      </c>
      <c r="C38" s="65">
        <f>('PA01'!$C$9+'PA02'!$C$9+'PA03'!$C$9+'PA04'!$C$9+'PA05'!$C$9+'PA062'!$C$9+'PA07'!$C$9+'PA08'!$C$9+'PA09'!$C$9+'PA103'!$C$9+'PA13'!$C$9+'PA14'!$C$9+'PA15'!$C$9+'PA16'!$C$9+'PA17'!$C$9+'PA18'!$C$9+'PA192'!$C$9+'PA20'!$C$9+'PA21'!$C$9+'PA22'!$C$9+'PA23'!$C$9+'PA24'!$C$9+'PA25'!$C$9+'PA26'!$C$9+'PA27'!$C$9+'PA28'!$C$9+'PA291'!$C$9+'PA292'!$C$9+'PA302'!$C$9)*5</f>
        <v>1225</v>
      </c>
      <c r="D38" s="66">
        <f t="shared" si="4"/>
        <v>82.645111641280096</v>
      </c>
      <c r="E38" s="63">
        <v>1</v>
      </c>
    </row>
    <row r="39" spans="1:5" ht="18" customHeight="1" x14ac:dyDescent="0.2">
      <c r="A39" s="64" t="s">
        <v>4</v>
      </c>
      <c r="B39" s="65">
        <f>'PA01'!I24+'PA02'!I24+'PA03'!I24+'PA04'!I24+'PA05'!I24+'PA062'!I24+'PA07'!I24+'PA08'!I24+'PA09'!I24+'PA103'!I24+'PA13'!I24+'PA14'!I24+'PA15'!I24+'PA16'!I24+'PA17'!I24+'PA18'!I24+'PA192'!I24+'PA20'!I24+'PA21'!I24+'PA22'!I24+'PA23'!I24+'PA24'!I24+'PA25'!I24+'PA26'!I24+'PA27'!I24+'PA28'!I24+'PA291'!I24+'PA292'!I24+'PA302'!I24</f>
        <v>1008.1710515307225</v>
      </c>
      <c r="C39" s="65">
        <f>('PA01'!$C$9+'PA02'!$C$9+'PA03'!$C$9+'PA04'!$C$9+'PA05'!$C$9+'PA062'!$C$9+'PA07'!$C$9+'PA08'!$C$9+'PA09'!$C$9+'PA103'!$C$9+'PA13'!$C$9+'PA14'!$C$9+'PA15'!$C$9+'PA16'!$C$9+'PA17'!$C$9+'PA18'!$C$9+'PA192'!$C$9+'PA20'!$C$9+'PA21'!$C$9+'PA22'!$C$9+'PA23'!$C$9+'PA24'!$C$9+'PA25'!$C$9+'PA26'!$C$9+'PA27'!$C$9+'PA28'!$C$9+'PA291'!$C$9+'PA292'!$C$9+'PA302'!$C$9)*5</f>
        <v>1225</v>
      </c>
      <c r="D39" s="66">
        <f t="shared" si="4"/>
        <v>82.29967767597735</v>
      </c>
      <c r="E39" s="63">
        <v>2</v>
      </c>
    </row>
    <row r="40" spans="1:5" ht="18" customHeight="1" x14ac:dyDescent="0.2">
      <c r="A40" s="64" t="s">
        <v>5</v>
      </c>
      <c r="B40" s="65">
        <f>'PA01'!I25+'PA02'!I25+'PA03'!I25+'PA04'!I25+'PA05'!I25+'PA062'!I25+'PA07'!I25+'PA08'!I25+'PA09'!I25+'PA103'!I25+'PA13'!I25+'PA14'!I25+'PA15'!I25+'PA16'!I25+'PA17'!I25+'PA18'!I25+'PA192'!I25+'PA20'!I25+'PA21'!I25+'PA22'!I25+'PA23'!I25+'PA24'!I25+'PA25'!I25+'PA26'!I25+'PA27'!I25+'PA28'!I25+'PA291'!I25+'PA292'!I25+'PA302'!I25</f>
        <v>932.86666666666679</v>
      </c>
      <c r="C40" s="65">
        <f>('PA01'!$C$9+'PA02'!$C$9+'PA03'!$C$9+'PA04'!$C$9+'PA05'!$C$9+'PA062'!$C$9+'PA07'!$C$9+'PA08'!$C$9+'PA09'!$C$9+'PA103'!$C$9+'PA13'!$C$9+'PA14'!$C$9+'PA15'!$C$9+'PA16'!$C$9+'PA17'!$C$9+'PA18'!$C$9+'PA192'!$C$9+'PA20'!$C$9+'PA21'!$C$9+'PA22'!$C$9+'PA23'!$C$9+'PA24'!$C$9+'PA25'!$C$9+'PA26'!$C$9+'PA27'!$C$9+'PA28'!$C$9+'PA291'!$C$9+'PA292'!$C$9+'PA302'!$C$9)*5</f>
        <v>1225</v>
      </c>
      <c r="D40" s="66">
        <f t="shared" si="4"/>
        <v>76.152380952380966</v>
      </c>
      <c r="E40" s="63">
        <v>11</v>
      </c>
    </row>
    <row r="41" spans="1:5" ht="18" customHeight="1" x14ac:dyDescent="0.2">
      <c r="A41" s="64" t="s">
        <v>14</v>
      </c>
      <c r="B41" s="65">
        <f>'PA01'!I26+'PA02'!I26+'PA03'!I26+'PA04'!I26+'PA05'!I26+'PA062'!I26+'PA07'!I26+'PA08'!I26+'PA09'!I26+'PA103'!I26+'PA13'!I26+'PA14'!I26+'PA15'!I26+'PA16'!I26+'PA17'!I26+'PA18'!I26+'PA192'!I26+'PA20'!I26+'PA21'!I26+'PA22'!I26+'PA23'!I26+'PA24'!I26+'PA25'!I26+'PA26'!I26+'PA27'!I26+'PA28'!I26+'PA291'!I26+'PA292'!I26+'PA302'!I26</f>
        <v>962.78675538656523</v>
      </c>
      <c r="C41" s="65">
        <f>('PA01'!$C$9+'PA02'!$C$9+'PA03'!$C$9+'PA04'!$C$9+'PA05'!$C$9+'PA062'!$C$9+'PA07'!$C$9+'PA08'!$C$9+'PA09'!$C$9+'PA103'!$C$9+'PA13'!$C$9+'PA14'!$C$9+'PA15'!$C$9+'PA16'!$C$9+'PA17'!$C$9+'PA18'!$C$9+'PA192'!$C$9+'PA20'!$C$9+'PA21'!$C$9+'PA22'!$C$9+'PA23'!$C$9+'PA24'!$C$9+'PA25'!$C$9+'PA26'!$C$9+'PA27'!$C$9+'PA28'!$C$9+'PA291'!$C$9+'PA292'!$C$9+'PA302'!$C$9)*5</f>
        <v>1225</v>
      </c>
      <c r="D41" s="66">
        <f t="shared" si="4"/>
        <v>78.594837174413485</v>
      </c>
      <c r="E41" s="63">
        <v>7</v>
      </c>
    </row>
    <row r="42" spans="1:5" ht="18" customHeight="1" x14ac:dyDescent="0.2">
      <c r="A42" s="67" t="s">
        <v>6</v>
      </c>
      <c r="B42" s="65">
        <f>'PA01'!I27+'PA02'!I27+'PA03'!I27+'PA04'!I27+'PA05'!I27+'PA062'!I27+'PA07'!I27+'PA08'!I27+'PA09'!I27+'PA103'!I27+'PA13'!I27+'PA14'!I27+'PA15'!I27+'PA16'!I27+'PA17'!I27+'PA18'!I27+'PA192'!I27+'PA20'!I27+'PA21'!I27+'PA22'!I27+'PA23'!I27+'PA24'!I27+'PA25'!I27+'PA26'!I27+'PA27'!I27+'PA28'!I27+'PA291'!I27+'PA292'!I27+'PA302'!I27</f>
        <v>971.74574769906269</v>
      </c>
      <c r="C42" s="65">
        <f>('PA01'!$C$9+'PA02'!$C$9+'PA03'!$C$9+'PA04'!$C$9+'PA05'!$C$9+'PA062'!$C$9+'PA07'!$C$9+'PA08'!$C$9+'PA09'!$C$9+'PA103'!$C$9+'PA13'!$C$9+'PA14'!$C$9+'PA15'!$C$9+'PA16'!$C$9+'PA17'!$C$9+'PA18'!$C$9+'PA192'!$C$9+'PA20'!$C$9+'PA21'!$C$9+'PA22'!$C$9+'PA23'!$C$9+'PA24'!$C$9+'PA25'!$C$9+'PA26'!$C$9+'PA27'!$C$9+'PA28'!$C$9+'PA291'!$C$9+'PA292'!$C$9+'PA302'!$C$9)*5</f>
        <v>1225</v>
      </c>
      <c r="D42" s="66">
        <f t="shared" si="4"/>
        <v>79.32618348563777</v>
      </c>
      <c r="E42" s="63">
        <v>6</v>
      </c>
    </row>
    <row r="43" spans="1:5" ht="18" customHeight="1" x14ac:dyDescent="0.2">
      <c r="A43" s="67" t="s">
        <v>7</v>
      </c>
      <c r="B43" s="65">
        <f>'PA01'!I28+'PA02'!I28+'PA03'!I28+'PA04'!I28+'PA05'!I28+'PA062'!I28+'PA07'!I28+'PA08'!I28+'PA09'!I28+'PA103'!I28+'PA13'!I28+'PA14'!I28+'PA15'!I28+'PA16'!I28+'PA17'!I28+'PA18'!I28+'PA192'!I28+'PA20'!I28+'PA21'!I28+'PA22'!I28+'PA23'!I28+'PA24'!I28+'PA25'!I28+'PA26'!I28+'PA27'!I28+'PA28'!I28+'PA291'!I28+'PA292'!I28+'PA302'!I28</f>
        <v>971.78960526315791</v>
      </c>
      <c r="C43" s="65">
        <f>('PA01'!$C$9+'PA02'!$C$9+'PA03'!$C$9+'PA04'!$C$9+'PA05'!$C$9+'PA062'!$C$9+'PA07'!$C$9+'PA08'!$C$9+'PA09'!$C$9+'PA103'!$C$9+'PA13'!$C$9+'PA14'!$C$9+'PA15'!$C$9+'PA16'!$C$9+'PA17'!$C$9+'PA18'!$C$9+'PA192'!$C$9+'PA20'!$C$9+'PA21'!$C$9+'PA22'!$C$9+'PA23'!$C$9+'PA24'!$C$9+'PA25'!$C$9+'PA26'!$C$9+'PA27'!$C$9+'PA28'!$C$9+'PA291'!$C$9+'PA292'!$C$9+'PA302'!$C$9)*5</f>
        <v>1225</v>
      </c>
      <c r="D43" s="66">
        <f t="shared" si="4"/>
        <v>79.329763694951666</v>
      </c>
      <c r="E43" s="63">
        <v>5</v>
      </c>
    </row>
    <row r="44" spans="1:5" ht="18" customHeight="1" x14ac:dyDescent="0.2">
      <c r="A44" s="67" t="s">
        <v>8</v>
      </c>
      <c r="B44" s="65">
        <f>'PA01'!I29+'PA02'!I29+'PA03'!I29+'PA04'!I29+'PA05'!I29+'PA062'!I29+'PA07'!I29+'PA08'!I29+'PA09'!I29+'PA103'!I29+'PA13'!I29+'PA14'!I29+'PA15'!I29+'PA16'!I29+'PA17'!I29+'PA18'!I29+'PA192'!I29+'PA20'!I29+'PA21'!I29+'PA22'!I29+'PA23'!I29+'PA24'!I29+'PA25'!I29+'PA26'!I29+'PA27'!I29+'PA28'!I29+'PA291'!I29+'PA292'!I29+'PA302'!I29</f>
        <v>950.06967906075238</v>
      </c>
      <c r="C44" s="65">
        <f>('PA01'!$C$9+'PA02'!$C$9+'PA03'!$C$9+'PA04'!$C$9+'PA05'!$C$9+'PA062'!$C$9+'PA07'!$C$9+'PA08'!$C$9+'PA09'!$C$9+'PA103'!$C$9+'PA13'!$C$9+'PA14'!$C$9+'PA15'!$C$9+'PA16'!$C$9+'PA17'!$C$9+'PA18'!$C$9+'PA192'!$C$9+'PA20'!$C$9+'PA21'!$C$9+'PA22'!$C$9+'PA23'!$C$9+'PA24'!$C$9+'PA25'!$C$9+'PA26'!$C$9+'PA27'!$C$9+'PA28'!$C$9+'PA291'!$C$9+'PA292'!$C$9+'PA302'!$C$9)*5</f>
        <v>1225</v>
      </c>
      <c r="D44" s="66">
        <f t="shared" si="4"/>
        <v>77.556708494755298</v>
      </c>
      <c r="E44" s="63">
        <v>9</v>
      </c>
    </row>
    <row r="45" spans="1:5" ht="18" customHeight="1" x14ac:dyDescent="0.2">
      <c r="A45" s="63" t="s">
        <v>9</v>
      </c>
      <c r="B45" s="68">
        <f>SUM(B34:B44)</f>
        <v>10674.61789258016</v>
      </c>
      <c r="C45" s="68">
        <f>SUM(C34:C44)</f>
        <v>13475</v>
      </c>
      <c r="D45" s="69">
        <f t="shared" si="4"/>
        <v>79.217943544194142</v>
      </c>
      <c r="E45" s="63" t="s">
        <v>21</v>
      </c>
    </row>
  </sheetData>
  <sheetProtection password="CC71" sheet="1" objects="1" scenarios="1"/>
  <mergeCells count="2">
    <mergeCell ref="A4:E4"/>
    <mergeCell ref="A18:E18"/>
  </mergeCells>
  <pageMargins left="0.78740157480314965" right="0.15748031496062992" top="0.61" bottom="0.18" header="0.16" footer="0.15748031496062992"/>
  <pageSetup paperSize="9" orientation="portrait" r:id="rId1"/>
  <headerFooter>
    <oddHeader xml:space="preserve">&amp;Cสรุปการประเมินผลการรับรองการปฏิบัติราชการ PA-PSPG เครือข่ายสุขภาพอำเภอ จังหวัดฉะเชิงเทรา 
ปีงบประมาณ พ.ศ.2561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pane xSplit="2" ySplit="2" topLeftCell="C3" activePane="bottomRight" state="frozen"/>
      <selection pane="topRight" activeCell="B1" sqref="B1"/>
      <selection pane="bottomLeft" activeCell="A2" sqref="A2"/>
      <selection pane="bottomRight" activeCell="A3" sqref="A3:XFD38"/>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25.5" customHeight="1" x14ac:dyDescent="0.2">
      <c r="A2" s="4"/>
      <c r="B2" s="105" t="str">
        <f>C7</f>
        <v xml:space="preserve">PA16 : ร้อยละของครอบครัวที่มีศักยภาพในการดูแลสุขภาพตนเองได้ตามเกณฑ์ที่กำหนด (ร้อยละ ๕๕)
</v>
      </c>
      <c r="C2" s="105"/>
      <c r="D2" s="105"/>
      <c r="E2" s="105"/>
      <c r="F2" s="105"/>
      <c r="G2" s="105"/>
      <c r="H2" s="105"/>
      <c r="I2" s="105"/>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144</v>
      </c>
      <c r="D5" s="83"/>
      <c r="E5" s="17"/>
      <c r="F5" s="17"/>
      <c r="G5" s="17"/>
      <c r="H5" s="17"/>
      <c r="I5" s="17"/>
      <c r="J5" s="4"/>
    </row>
    <row r="6" spans="1:10" ht="20.100000000000001" customHeight="1" x14ac:dyDescent="0.2">
      <c r="A6" s="4"/>
      <c r="B6" s="8" t="s">
        <v>64</v>
      </c>
      <c r="C6" s="78" t="s">
        <v>91</v>
      </c>
      <c r="D6" s="78"/>
      <c r="E6" s="78"/>
      <c r="F6" s="78"/>
      <c r="G6" s="78"/>
      <c r="H6" s="78"/>
      <c r="I6" s="78"/>
      <c r="J6" s="4"/>
    </row>
    <row r="7" spans="1:10" ht="18.75" customHeight="1" x14ac:dyDescent="0.2">
      <c r="A7" s="4"/>
      <c r="B7" s="8" t="s">
        <v>62</v>
      </c>
      <c r="C7" s="84" t="s">
        <v>177</v>
      </c>
      <c r="D7" s="84"/>
      <c r="E7" s="84"/>
      <c r="F7" s="84"/>
      <c r="G7" s="84"/>
      <c r="H7" s="84"/>
      <c r="I7" s="84"/>
      <c r="J7" s="4"/>
    </row>
    <row r="8" spans="1:10" ht="20.100000000000001" customHeight="1" x14ac:dyDescent="0.2">
      <c r="A8" s="4"/>
      <c r="B8" s="8" t="s">
        <v>73</v>
      </c>
      <c r="C8" s="83" t="s">
        <v>74</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5" t="s">
        <v>75</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83" t="s">
        <v>145</v>
      </c>
      <c r="D12" s="83"/>
      <c r="E12" s="83"/>
      <c r="F12" s="83"/>
      <c r="G12" s="83"/>
      <c r="H12" s="83"/>
      <c r="I12" s="17"/>
      <c r="J12" s="4"/>
    </row>
    <row r="13" spans="1:10" ht="20.100000000000001" customHeight="1" x14ac:dyDescent="0.2">
      <c r="A13" s="4"/>
      <c r="B13" s="6" t="s">
        <v>54</v>
      </c>
      <c r="C13" s="83" t="s">
        <v>146</v>
      </c>
      <c r="D13" s="83"/>
      <c r="E13" s="83"/>
      <c r="F13" s="83"/>
      <c r="G13" s="83"/>
      <c r="H13" s="83"/>
      <c r="I13" s="17"/>
      <c r="J13" s="4"/>
    </row>
    <row r="14" spans="1:10" ht="20.100000000000001" customHeight="1" x14ac:dyDescent="0.2">
      <c r="A14" s="4"/>
      <c r="B14" s="6" t="s">
        <v>53</v>
      </c>
      <c r="C14" s="83" t="s">
        <v>147</v>
      </c>
      <c r="D14" s="83"/>
      <c r="E14" s="83"/>
      <c r="F14" s="83"/>
      <c r="G14" s="83"/>
      <c r="H14" s="83"/>
      <c r="I14" s="17"/>
      <c r="J14" s="4"/>
    </row>
    <row r="15" spans="1:10" ht="20.100000000000001" customHeight="1" x14ac:dyDescent="0.2">
      <c r="A15" s="4"/>
      <c r="B15" s="6" t="s">
        <v>52</v>
      </c>
      <c r="C15" s="83" t="s">
        <v>148</v>
      </c>
      <c r="D15" s="83"/>
      <c r="E15" s="83"/>
      <c r="F15" s="83"/>
      <c r="G15" s="83"/>
      <c r="H15" s="83"/>
      <c r="I15" s="17"/>
      <c r="J15" s="4"/>
    </row>
    <row r="16" spans="1:10" ht="20.100000000000001" customHeight="1" x14ac:dyDescent="0.2">
      <c r="A16" s="4"/>
      <c r="B16" s="6" t="s">
        <v>51</v>
      </c>
      <c r="C16" s="83" t="s">
        <v>149</v>
      </c>
      <c r="D16" s="83"/>
      <c r="E16" s="83"/>
      <c r="F16" s="83"/>
      <c r="G16" s="83"/>
      <c r="H16" s="83"/>
      <c r="I16" s="17"/>
      <c r="J16" s="4"/>
    </row>
    <row r="17" spans="1:10" ht="18" customHeight="1" x14ac:dyDescent="0.2">
      <c r="A17" s="4"/>
      <c r="B17" s="79" t="s">
        <v>50</v>
      </c>
      <c r="C17" s="92" t="s">
        <v>81</v>
      </c>
      <c r="D17" s="93"/>
      <c r="E17" s="94"/>
      <c r="F17" s="18" t="s">
        <v>46</v>
      </c>
      <c r="G17" s="18" t="s">
        <v>82</v>
      </c>
      <c r="H17" s="18" t="s">
        <v>44</v>
      </c>
      <c r="I17" s="18" t="s">
        <v>11</v>
      </c>
      <c r="J17" s="4"/>
    </row>
    <row r="18" spans="1:10" ht="18" customHeight="1" x14ac:dyDescent="0.2">
      <c r="A18" s="4"/>
      <c r="B18" s="80"/>
      <c r="C18" s="92" t="s">
        <v>83</v>
      </c>
      <c r="D18" s="93"/>
      <c r="E18" s="94"/>
      <c r="F18" s="18" t="s">
        <v>40</v>
      </c>
      <c r="G18" s="18" t="s">
        <v>39</v>
      </c>
      <c r="H18" s="18" t="s">
        <v>38</v>
      </c>
      <c r="I18" s="18" t="s">
        <v>37</v>
      </c>
      <c r="J18" s="4"/>
    </row>
    <row r="19" spans="1:10" ht="18" customHeight="1" x14ac:dyDescent="0.2">
      <c r="A19" s="4"/>
      <c r="B19" s="2" t="s">
        <v>10</v>
      </c>
      <c r="C19" s="98" t="s">
        <v>149</v>
      </c>
      <c r="D19" s="98"/>
      <c r="E19" s="98"/>
      <c r="F19" s="74">
        <v>5</v>
      </c>
      <c r="G19" s="74">
        <v>0</v>
      </c>
      <c r="H19" s="20">
        <f>F19+G19</f>
        <v>5</v>
      </c>
      <c r="I19" s="20">
        <f>$C$9*H19</f>
        <v>50</v>
      </c>
      <c r="J19" s="4"/>
    </row>
    <row r="20" spans="1:10" ht="18" customHeight="1" x14ac:dyDescent="0.2">
      <c r="A20" s="4"/>
      <c r="B20" s="2" t="s">
        <v>0</v>
      </c>
      <c r="C20" s="98" t="s">
        <v>145</v>
      </c>
      <c r="D20" s="98"/>
      <c r="E20" s="98"/>
      <c r="F20" s="74">
        <v>1</v>
      </c>
      <c r="G20" s="74">
        <v>0</v>
      </c>
      <c r="H20" s="20">
        <f t="shared" ref="H20:H29" si="0">F20+G20</f>
        <v>1</v>
      </c>
      <c r="I20" s="20">
        <f t="shared" ref="I20:I30" si="1">$C$9*H20</f>
        <v>10</v>
      </c>
      <c r="J20" s="4"/>
    </row>
    <row r="21" spans="1:10" ht="18" customHeight="1" x14ac:dyDescent="0.2">
      <c r="A21" s="4"/>
      <c r="B21" s="2" t="s">
        <v>1</v>
      </c>
      <c r="C21" s="98" t="s">
        <v>149</v>
      </c>
      <c r="D21" s="98"/>
      <c r="E21" s="98"/>
      <c r="F21" s="74">
        <v>5</v>
      </c>
      <c r="G21" s="74">
        <v>0</v>
      </c>
      <c r="H21" s="20">
        <f t="shared" si="0"/>
        <v>5</v>
      </c>
      <c r="I21" s="20">
        <f t="shared" si="1"/>
        <v>50</v>
      </c>
      <c r="J21" s="4"/>
    </row>
    <row r="22" spans="1:10" ht="18" customHeight="1" x14ac:dyDescent="0.2">
      <c r="A22" s="4"/>
      <c r="B22" s="2" t="s">
        <v>2</v>
      </c>
      <c r="C22" s="98" t="s">
        <v>149</v>
      </c>
      <c r="D22" s="98"/>
      <c r="E22" s="98"/>
      <c r="F22" s="74">
        <v>5</v>
      </c>
      <c r="G22" s="74">
        <v>0</v>
      </c>
      <c r="H22" s="20">
        <f t="shared" si="0"/>
        <v>5</v>
      </c>
      <c r="I22" s="20">
        <f t="shared" si="1"/>
        <v>50</v>
      </c>
      <c r="J22" s="4"/>
    </row>
    <row r="23" spans="1:10" ht="18" customHeight="1" x14ac:dyDescent="0.2">
      <c r="A23" s="4"/>
      <c r="B23" s="2" t="s">
        <v>3</v>
      </c>
      <c r="C23" s="98" t="s">
        <v>149</v>
      </c>
      <c r="D23" s="98"/>
      <c r="E23" s="98"/>
      <c r="F23" s="74">
        <v>5</v>
      </c>
      <c r="G23" s="74">
        <v>0</v>
      </c>
      <c r="H23" s="20">
        <f t="shared" si="0"/>
        <v>5</v>
      </c>
      <c r="I23" s="20">
        <f t="shared" si="1"/>
        <v>50</v>
      </c>
      <c r="J23" s="4"/>
    </row>
    <row r="24" spans="1:10" ht="18" customHeight="1" x14ac:dyDescent="0.2">
      <c r="A24" s="4"/>
      <c r="B24" s="2" t="s">
        <v>4</v>
      </c>
      <c r="C24" s="98" t="s">
        <v>149</v>
      </c>
      <c r="D24" s="98"/>
      <c r="E24" s="98"/>
      <c r="F24" s="74">
        <v>5</v>
      </c>
      <c r="G24" s="74">
        <v>0</v>
      </c>
      <c r="H24" s="20">
        <f t="shared" si="0"/>
        <v>5</v>
      </c>
      <c r="I24" s="20">
        <f t="shared" si="1"/>
        <v>50</v>
      </c>
      <c r="J24" s="4"/>
    </row>
    <row r="25" spans="1:10" ht="18" customHeight="1" x14ac:dyDescent="0.2">
      <c r="A25" s="4"/>
      <c r="B25" s="2" t="s">
        <v>5</v>
      </c>
      <c r="C25" s="98" t="s">
        <v>149</v>
      </c>
      <c r="D25" s="98"/>
      <c r="E25" s="98"/>
      <c r="F25" s="74">
        <v>5</v>
      </c>
      <c r="G25" s="74">
        <v>0</v>
      </c>
      <c r="H25" s="20">
        <f t="shared" si="0"/>
        <v>5</v>
      </c>
      <c r="I25" s="20">
        <f t="shared" si="1"/>
        <v>50</v>
      </c>
      <c r="J25" s="4"/>
    </row>
    <row r="26" spans="1:10" ht="18" customHeight="1" x14ac:dyDescent="0.2">
      <c r="A26" s="4"/>
      <c r="B26" s="2" t="s">
        <v>14</v>
      </c>
      <c r="C26" s="98" t="s">
        <v>149</v>
      </c>
      <c r="D26" s="98"/>
      <c r="E26" s="98"/>
      <c r="F26" s="74">
        <v>5</v>
      </c>
      <c r="G26" s="74">
        <v>0</v>
      </c>
      <c r="H26" s="20">
        <f t="shared" si="0"/>
        <v>5</v>
      </c>
      <c r="I26" s="20">
        <f t="shared" si="1"/>
        <v>50</v>
      </c>
      <c r="J26" s="4"/>
    </row>
    <row r="27" spans="1:10" ht="18" customHeight="1" x14ac:dyDescent="0.2">
      <c r="A27" s="4"/>
      <c r="B27" s="3" t="s">
        <v>6</v>
      </c>
      <c r="C27" s="98" t="s">
        <v>146</v>
      </c>
      <c r="D27" s="98"/>
      <c r="E27" s="98"/>
      <c r="F27" s="74">
        <v>2</v>
      </c>
      <c r="G27" s="74">
        <v>0</v>
      </c>
      <c r="H27" s="20">
        <f t="shared" si="0"/>
        <v>2</v>
      </c>
      <c r="I27" s="20">
        <f t="shared" si="1"/>
        <v>20</v>
      </c>
      <c r="J27" s="4"/>
    </row>
    <row r="28" spans="1:10" ht="18" customHeight="1" x14ac:dyDescent="0.2">
      <c r="A28" s="4"/>
      <c r="B28" s="3" t="s">
        <v>7</v>
      </c>
      <c r="C28" s="98" t="s">
        <v>146</v>
      </c>
      <c r="D28" s="98"/>
      <c r="E28" s="98"/>
      <c r="F28" s="74">
        <v>2</v>
      </c>
      <c r="G28" s="74">
        <v>0</v>
      </c>
      <c r="H28" s="20">
        <f t="shared" si="0"/>
        <v>2</v>
      </c>
      <c r="I28" s="20">
        <f t="shared" si="1"/>
        <v>20</v>
      </c>
      <c r="J28" s="4"/>
    </row>
    <row r="29" spans="1:10" ht="18" customHeight="1" x14ac:dyDescent="0.2">
      <c r="A29" s="4"/>
      <c r="B29" s="3" t="s">
        <v>8</v>
      </c>
      <c r="C29" s="98" t="s">
        <v>149</v>
      </c>
      <c r="D29" s="98"/>
      <c r="E29" s="98"/>
      <c r="F29" s="74">
        <v>5</v>
      </c>
      <c r="G29" s="74">
        <v>0</v>
      </c>
      <c r="H29" s="20">
        <f t="shared" si="0"/>
        <v>5</v>
      </c>
      <c r="I29" s="20">
        <f t="shared" si="1"/>
        <v>50</v>
      </c>
      <c r="J29" s="4"/>
    </row>
    <row r="30" spans="1:10" ht="20.100000000000001" customHeight="1" x14ac:dyDescent="0.2">
      <c r="A30" s="4"/>
      <c r="B30" s="18" t="s">
        <v>9</v>
      </c>
      <c r="C30" s="95" t="s">
        <v>21</v>
      </c>
      <c r="D30" s="95"/>
      <c r="E30" s="95"/>
      <c r="F30" s="73" t="s">
        <v>21</v>
      </c>
      <c r="G30" s="73" t="s">
        <v>21</v>
      </c>
      <c r="H30" s="73">
        <f>AVERAGE(H19:H29)</f>
        <v>4.0909090909090908</v>
      </c>
      <c r="I30" s="73">
        <f t="shared" si="1"/>
        <v>40.909090909090907</v>
      </c>
      <c r="J30" s="4"/>
    </row>
    <row r="31" spans="1:10" ht="18" customHeight="1" x14ac:dyDescent="0.2">
      <c r="A31" s="4"/>
      <c r="B31" s="9" t="s">
        <v>36</v>
      </c>
      <c r="C31" s="87" t="s">
        <v>182</v>
      </c>
      <c r="D31" s="87"/>
      <c r="E31" s="87"/>
      <c r="F31" s="87"/>
      <c r="G31" s="87"/>
      <c r="H31" s="87"/>
      <c r="I31" s="87"/>
      <c r="J31" s="4"/>
    </row>
    <row r="32" spans="1:10" ht="35.25" customHeight="1" x14ac:dyDescent="0.2">
      <c r="A32" s="4"/>
      <c r="B32" s="96" t="s">
        <v>84</v>
      </c>
      <c r="C32" s="10" t="s">
        <v>85</v>
      </c>
      <c r="D32" s="97" t="s">
        <v>246</v>
      </c>
      <c r="E32" s="97"/>
      <c r="F32" s="97"/>
      <c r="G32" s="97"/>
      <c r="H32" s="97"/>
      <c r="I32" s="97"/>
      <c r="J32" s="4"/>
    </row>
    <row r="33" spans="1:10" ht="36" customHeight="1" x14ac:dyDescent="0.2">
      <c r="A33" s="4"/>
      <c r="B33" s="96"/>
      <c r="C33" s="10" t="s">
        <v>86</v>
      </c>
      <c r="D33" s="97" t="s">
        <v>247</v>
      </c>
      <c r="E33" s="97"/>
      <c r="F33" s="97"/>
      <c r="G33" s="97"/>
      <c r="H33" s="97"/>
      <c r="I33" s="97"/>
      <c r="J33" s="4"/>
    </row>
    <row r="34" spans="1:10" ht="33.75" customHeight="1" x14ac:dyDescent="0.2">
      <c r="A34" s="4"/>
      <c r="B34" s="96"/>
      <c r="C34" s="10" t="s">
        <v>87</v>
      </c>
      <c r="D34" s="97" t="s">
        <v>248</v>
      </c>
      <c r="E34" s="97"/>
      <c r="F34" s="97"/>
      <c r="G34" s="97"/>
      <c r="H34" s="97"/>
      <c r="I34" s="97"/>
      <c r="J34" s="4"/>
    </row>
    <row r="35" spans="1:10" ht="34.5" customHeight="1" x14ac:dyDescent="0.2">
      <c r="A35" s="4"/>
      <c r="B35" s="96"/>
      <c r="C35" s="10" t="s">
        <v>88</v>
      </c>
      <c r="D35" s="97" t="s">
        <v>249</v>
      </c>
      <c r="E35" s="97"/>
      <c r="F35" s="97"/>
      <c r="G35" s="97"/>
      <c r="H35" s="97"/>
      <c r="I35" s="97"/>
      <c r="J35" s="4"/>
    </row>
    <row r="36" spans="1:10" ht="35.25" customHeight="1" x14ac:dyDescent="0.2">
      <c r="A36" s="4"/>
      <c r="B36" s="96"/>
      <c r="C36" s="10" t="s">
        <v>89</v>
      </c>
      <c r="D36" s="97" t="s">
        <v>250</v>
      </c>
      <c r="E36" s="97"/>
      <c r="F36" s="97"/>
      <c r="G36" s="97"/>
      <c r="H36" s="97"/>
      <c r="I36" s="97"/>
      <c r="J36" s="4"/>
    </row>
    <row r="37" spans="1:10" ht="10.5" customHeight="1" x14ac:dyDescent="0.2">
      <c r="A37" s="4"/>
      <c r="B37" s="4"/>
      <c r="C37" s="4"/>
      <c r="D37" s="4"/>
      <c r="E37" s="4"/>
      <c r="F37" s="4"/>
      <c r="G37" s="4"/>
      <c r="H37" s="4"/>
      <c r="I37" s="4"/>
      <c r="J37" s="4"/>
    </row>
  </sheetData>
  <mergeCells count="34">
    <mergeCell ref="C28:E28"/>
    <mergeCell ref="C29:E29"/>
    <mergeCell ref="C30:E30"/>
    <mergeCell ref="C31:I31"/>
    <mergeCell ref="B32:B36"/>
    <mergeCell ref="D32:I32"/>
    <mergeCell ref="D33:I33"/>
    <mergeCell ref="D34:I34"/>
    <mergeCell ref="D35:I35"/>
    <mergeCell ref="D36:I36"/>
    <mergeCell ref="C27:E27"/>
    <mergeCell ref="B17:B18"/>
    <mergeCell ref="C17:E17"/>
    <mergeCell ref="C18:E18"/>
    <mergeCell ref="C19:E19"/>
    <mergeCell ref="C20:E20"/>
    <mergeCell ref="C21:E21"/>
    <mergeCell ref="C22:E22"/>
    <mergeCell ref="C23:E23"/>
    <mergeCell ref="C24:E24"/>
    <mergeCell ref="C25:E25"/>
    <mergeCell ref="C26:E26"/>
    <mergeCell ref="C16:H16"/>
    <mergeCell ref="B2:I2"/>
    <mergeCell ref="C3:D3"/>
    <mergeCell ref="C4:D4"/>
    <mergeCell ref="C5:D5"/>
    <mergeCell ref="C6:I6"/>
    <mergeCell ref="C7:I7"/>
    <mergeCell ref="C8:D8"/>
    <mergeCell ref="C12:H12"/>
    <mergeCell ref="C13:H13"/>
    <mergeCell ref="C14:H14"/>
    <mergeCell ref="C15:H15"/>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2" ySplit="2" topLeftCell="C3" activePane="bottomRight" state="frozen"/>
      <selection pane="topRight" activeCell="B1" sqref="B1"/>
      <selection pane="bottomLeft" activeCell="A2" sqref="A2"/>
      <selection pane="bottomRight" activeCell="C7" sqref="C7:I7"/>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9.75" customHeight="1" x14ac:dyDescent="0.2">
      <c r="A1" s="4"/>
      <c r="B1" s="4"/>
      <c r="C1" s="4"/>
      <c r="D1" s="4"/>
      <c r="E1" s="4"/>
      <c r="F1" s="4"/>
      <c r="G1" s="4"/>
      <c r="H1" s="4"/>
      <c r="I1" s="4"/>
      <c r="J1" s="4"/>
    </row>
    <row r="2" spans="1:10" ht="30" customHeight="1" x14ac:dyDescent="0.2">
      <c r="A2" s="4"/>
      <c r="B2" s="81" t="str">
        <f>C7</f>
        <v>PA17 : ร้อยละของคะแนนการประเมิน ITA ของหน่วยงานในสังกัดกระทรวงสาธารณสุข  (ร้อยละ 90)</v>
      </c>
      <c r="C2" s="81"/>
      <c r="D2" s="81"/>
      <c r="E2" s="81"/>
      <c r="F2" s="81"/>
      <c r="G2" s="81"/>
      <c r="H2" s="81"/>
      <c r="I2" s="81"/>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22462</v>
      </c>
      <c r="D4" s="82"/>
      <c r="E4" s="17"/>
      <c r="F4" s="17"/>
      <c r="G4" s="17"/>
      <c r="H4" s="17"/>
      <c r="I4" s="17"/>
      <c r="J4" s="4"/>
    </row>
    <row r="5" spans="1:10" ht="20.100000000000001" customHeight="1" x14ac:dyDescent="0.2">
      <c r="A5" s="4"/>
      <c r="B5" s="8" t="s">
        <v>66</v>
      </c>
      <c r="C5" s="83" t="s">
        <v>150</v>
      </c>
      <c r="D5" s="83"/>
      <c r="E5" s="17"/>
      <c r="F5" s="17"/>
      <c r="G5" s="17"/>
      <c r="H5" s="17"/>
      <c r="I5" s="17"/>
      <c r="J5" s="4"/>
    </row>
    <row r="6" spans="1:10" ht="20.100000000000001" customHeight="1" x14ac:dyDescent="0.2">
      <c r="A6" s="4"/>
      <c r="B6" s="8" t="s">
        <v>64</v>
      </c>
      <c r="C6" s="78" t="s">
        <v>151</v>
      </c>
      <c r="D6" s="78"/>
      <c r="E6" s="78"/>
      <c r="F6" s="78"/>
      <c r="G6" s="78"/>
      <c r="H6" s="78"/>
      <c r="I6" s="78"/>
      <c r="J6" s="4"/>
    </row>
    <row r="7" spans="1:10" ht="28.5" customHeight="1" x14ac:dyDescent="0.2">
      <c r="A7" s="4"/>
      <c r="B7" s="8" t="s">
        <v>62</v>
      </c>
      <c r="C7" s="84" t="s">
        <v>152</v>
      </c>
      <c r="D7" s="84"/>
      <c r="E7" s="84"/>
      <c r="F7" s="84"/>
      <c r="G7" s="84"/>
      <c r="H7" s="84"/>
      <c r="I7" s="84"/>
      <c r="J7" s="4"/>
    </row>
    <row r="8" spans="1:10" ht="20.100000000000001" customHeight="1" x14ac:dyDescent="0.2">
      <c r="A8" s="4"/>
      <c r="B8" s="8" t="s">
        <v>60</v>
      </c>
      <c r="C8" s="83" t="s">
        <v>59</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5">
        <v>90</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75">
        <v>70</v>
      </c>
      <c r="D12" s="17"/>
      <c r="E12" s="17"/>
      <c r="F12" s="17"/>
      <c r="G12" s="17"/>
      <c r="H12" s="17"/>
      <c r="I12" s="17"/>
      <c r="J12" s="4"/>
    </row>
    <row r="13" spans="1:10" ht="20.100000000000001" customHeight="1" x14ac:dyDescent="0.2">
      <c r="A13" s="4"/>
      <c r="B13" s="6" t="s">
        <v>54</v>
      </c>
      <c r="C13" s="75">
        <v>75</v>
      </c>
      <c r="D13" s="17"/>
      <c r="E13" s="17"/>
      <c r="F13" s="17"/>
      <c r="G13" s="17"/>
      <c r="H13" s="17"/>
      <c r="I13" s="17"/>
      <c r="J13" s="4"/>
    </row>
    <row r="14" spans="1:10" ht="20.100000000000001" customHeight="1" x14ac:dyDescent="0.2">
      <c r="A14" s="4"/>
      <c r="B14" s="6" t="s">
        <v>53</v>
      </c>
      <c r="C14" s="75">
        <v>80</v>
      </c>
      <c r="D14" s="17"/>
      <c r="E14" s="17"/>
      <c r="F14" s="17"/>
      <c r="G14" s="17"/>
      <c r="H14" s="17"/>
      <c r="I14" s="17"/>
      <c r="J14" s="4"/>
    </row>
    <row r="15" spans="1:10" ht="20.100000000000001" customHeight="1" x14ac:dyDescent="0.2">
      <c r="A15" s="4"/>
      <c r="B15" s="6" t="s">
        <v>52</v>
      </c>
      <c r="C15" s="75">
        <v>85</v>
      </c>
      <c r="D15" s="17"/>
      <c r="E15" s="17"/>
      <c r="F15" s="17"/>
      <c r="G15" s="17"/>
      <c r="H15" s="17"/>
      <c r="I15" s="17"/>
      <c r="J15" s="4"/>
    </row>
    <row r="16" spans="1:10" ht="20.100000000000001" customHeight="1" x14ac:dyDescent="0.2">
      <c r="A16" s="4"/>
      <c r="B16" s="6" t="s">
        <v>51</v>
      </c>
      <c r="C16" s="75">
        <v>90</v>
      </c>
      <c r="D16" s="17"/>
      <c r="E16" s="17"/>
      <c r="F16" s="17"/>
      <c r="G16" s="17"/>
      <c r="H16" s="17"/>
      <c r="I16" s="17"/>
      <c r="J16" s="4"/>
    </row>
    <row r="17" spans="1:10" ht="21" x14ac:dyDescent="0.2">
      <c r="A17" s="4"/>
      <c r="B17" s="79" t="s">
        <v>50</v>
      </c>
      <c r="C17" s="73" t="s">
        <v>49</v>
      </c>
      <c r="D17" s="18" t="s">
        <v>48</v>
      </c>
      <c r="E17" s="18" t="s">
        <v>47</v>
      </c>
      <c r="F17" s="18" t="s">
        <v>46</v>
      </c>
      <c r="G17" s="18" t="s">
        <v>45</v>
      </c>
      <c r="H17" s="18" t="s">
        <v>44</v>
      </c>
      <c r="I17" s="18" t="s">
        <v>11</v>
      </c>
      <c r="J17" s="4"/>
    </row>
    <row r="18" spans="1:10" ht="23.25" customHeight="1" x14ac:dyDescent="0.2">
      <c r="A18" s="4"/>
      <c r="B18" s="80"/>
      <c r="C18" s="73" t="s">
        <v>43</v>
      </c>
      <c r="D18" s="18" t="s">
        <v>42</v>
      </c>
      <c r="E18" s="18" t="s">
        <v>41</v>
      </c>
      <c r="F18" s="18" t="s">
        <v>40</v>
      </c>
      <c r="G18" s="18" t="s">
        <v>39</v>
      </c>
      <c r="H18" s="18" t="s">
        <v>38</v>
      </c>
      <c r="I18" s="18" t="s">
        <v>37</v>
      </c>
      <c r="J18" s="4"/>
    </row>
    <row r="19" spans="1:10" ht="20.100000000000001" customHeight="1" x14ac:dyDescent="0.2">
      <c r="A19" s="4"/>
      <c r="B19" s="2" t="s">
        <v>10</v>
      </c>
      <c r="C19" s="74">
        <v>6600</v>
      </c>
      <c r="D19" s="74">
        <v>6600</v>
      </c>
      <c r="E19" s="20">
        <f>C19/D19*100</f>
        <v>100</v>
      </c>
      <c r="F19" s="20">
        <f>IF(E19&lt;=$C$13,1,IF(E19&lt;$C$14,2,IF(E19&lt;$C$15,3,IF(E19&lt;$C$16,4,IF(E19&gt;=$C$16,5)))))</f>
        <v>5</v>
      </c>
      <c r="G19" s="20">
        <f>IF(E19&lt;=$C$12,0,IF(E19&lt;=$C$13,((E19-$C$12)/($C$13-$C$12)),IF(E19&lt;$C$14,((E19-$C$13)/($C$14-$C$13)),IF(E19&lt;$C$15,((E19-$C$14)/($C$15-$C$14)),IF(E19&lt;$C$16,((E19-$C$15)/($C$16-$C$15)),IF(E19&gt;=$C$16,0))))))</f>
        <v>0</v>
      </c>
      <c r="H19" s="20">
        <f>F19+G19</f>
        <v>5</v>
      </c>
      <c r="I19" s="20">
        <f>$C$9*H19</f>
        <v>50</v>
      </c>
      <c r="J19" s="4"/>
    </row>
    <row r="20" spans="1:10" ht="20.100000000000001" customHeight="1" x14ac:dyDescent="0.2">
      <c r="A20" s="4"/>
      <c r="B20" s="2" t="s">
        <v>0</v>
      </c>
      <c r="C20" s="74">
        <f>3300+3300</f>
        <v>6600</v>
      </c>
      <c r="D20" s="74">
        <v>6600</v>
      </c>
      <c r="E20" s="20">
        <f t="shared" ref="E20:E30" si="0">C20/D20*100</f>
        <v>100</v>
      </c>
      <c r="F20" s="20">
        <f t="shared" ref="F20:F30" si="1">IF(E20&lt;=$C$13,1,IF(E20&lt;$C$14,2,IF(E20&lt;$C$15,3,IF(E20&lt;$C$16,4,IF(E20&gt;=$C$16,5)))))</f>
        <v>5</v>
      </c>
      <c r="G20" s="20">
        <f t="shared" ref="G20:G30" si="2">IF(E20&lt;=$C$12,0,IF(E20&lt;=$C$13,((E20-$C$12)/($C$13-$C$12)),IF(E20&lt;$C$14,((E20-$C$13)/($C$14-$C$13)),IF(E20&lt;$C$15,((E20-$C$14)/($C$15-$C$14)),IF(E20&lt;$C$16,((E20-$C$15)/($C$16-$C$15)),IF(E20&gt;=$C$16,0))))))</f>
        <v>0</v>
      </c>
      <c r="H20" s="20">
        <f t="shared" ref="H20:H30" si="3">F20+G20</f>
        <v>5</v>
      </c>
      <c r="I20" s="20">
        <f t="shared" ref="I20:I30" si="4">$C$9*H20</f>
        <v>50</v>
      </c>
      <c r="J20" s="4"/>
    </row>
    <row r="21" spans="1:10" ht="20.100000000000001" customHeight="1" x14ac:dyDescent="0.2">
      <c r="A21" s="4"/>
      <c r="B21" s="2" t="s">
        <v>1</v>
      </c>
      <c r="C21" s="74">
        <f>3000+3300</f>
        <v>6300</v>
      </c>
      <c r="D21" s="74">
        <v>6600</v>
      </c>
      <c r="E21" s="20">
        <f t="shared" si="0"/>
        <v>95.454545454545453</v>
      </c>
      <c r="F21" s="20">
        <f t="shared" si="1"/>
        <v>5</v>
      </c>
      <c r="G21" s="20">
        <f t="shared" si="2"/>
        <v>0</v>
      </c>
      <c r="H21" s="20">
        <f t="shared" si="3"/>
        <v>5</v>
      </c>
      <c r="I21" s="20">
        <f t="shared" si="4"/>
        <v>50</v>
      </c>
      <c r="J21" s="4"/>
    </row>
    <row r="22" spans="1:10" ht="20.100000000000001" customHeight="1" x14ac:dyDescent="0.2">
      <c r="A22" s="4"/>
      <c r="B22" s="2" t="s">
        <v>2</v>
      </c>
      <c r="C22" s="74">
        <f>3300+3300</f>
        <v>6600</v>
      </c>
      <c r="D22" s="74">
        <v>6600</v>
      </c>
      <c r="E22" s="20">
        <f t="shared" si="0"/>
        <v>100</v>
      </c>
      <c r="F22" s="20">
        <f t="shared" si="1"/>
        <v>5</v>
      </c>
      <c r="G22" s="20">
        <f t="shared" si="2"/>
        <v>0</v>
      </c>
      <c r="H22" s="20">
        <f t="shared" si="3"/>
        <v>5</v>
      </c>
      <c r="I22" s="20">
        <f t="shared" si="4"/>
        <v>50</v>
      </c>
      <c r="J22" s="4"/>
    </row>
    <row r="23" spans="1:10" ht="20.100000000000001" customHeight="1" x14ac:dyDescent="0.2">
      <c r="A23" s="4"/>
      <c r="B23" s="2" t="s">
        <v>3</v>
      </c>
      <c r="C23" s="74">
        <f>3100+3300</f>
        <v>6400</v>
      </c>
      <c r="D23" s="74">
        <v>6600</v>
      </c>
      <c r="E23" s="20">
        <f t="shared" si="0"/>
        <v>96.969696969696969</v>
      </c>
      <c r="F23" s="20">
        <f t="shared" si="1"/>
        <v>5</v>
      </c>
      <c r="G23" s="20">
        <f t="shared" si="2"/>
        <v>0</v>
      </c>
      <c r="H23" s="20">
        <f t="shared" si="3"/>
        <v>5</v>
      </c>
      <c r="I23" s="20">
        <f t="shared" si="4"/>
        <v>50</v>
      </c>
      <c r="J23" s="4"/>
    </row>
    <row r="24" spans="1:10" ht="20.100000000000001" customHeight="1" x14ac:dyDescent="0.2">
      <c r="A24" s="4"/>
      <c r="B24" s="2" t="s">
        <v>4</v>
      </c>
      <c r="C24" s="74">
        <f>3200+3300</f>
        <v>6500</v>
      </c>
      <c r="D24" s="74">
        <v>6600</v>
      </c>
      <c r="E24" s="20">
        <f t="shared" si="0"/>
        <v>98.484848484848484</v>
      </c>
      <c r="F24" s="20">
        <f t="shared" si="1"/>
        <v>5</v>
      </c>
      <c r="G24" s="20">
        <f t="shared" si="2"/>
        <v>0</v>
      </c>
      <c r="H24" s="20">
        <f t="shared" si="3"/>
        <v>5</v>
      </c>
      <c r="I24" s="20">
        <f t="shared" si="4"/>
        <v>50</v>
      </c>
      <c r="J24" s="4"/>
    </row>
    <row r="25" spans="1:10" ht="20.100000000000001" customHeight="1" x14ac:dyDescent="0.2">
      <c r="A25" s="4"/>
      <c r="B25" s="2" t="s">
        <v>5</v>
      </c>
      <c r="C25" s="74">
        <f>3000+3100</f>
        <v>6100</v>
      </c>
      <c r="D25" s="74">
        <v>6600</v>
      </c>
      <c r="E25" s="20">
        <f t="shared" si="0"/>
        <v>92.424242424242422</v>
      </c>
      <c r="F25" s="20">
        <f t="shared" si="1"/>
        <v>5</v>
      </c>
      <c r="G25" s="20">
        <f t="shared" si="2"/>
        <v>0</v>
      </c>
      <c r="H25" s="20">
        <f t="shared" si="3"/>
        <v>5</v>
      </c>
      <c r="I25" s="20">
        <f t="shared" si="4"/>
        <v>50</v>
      </c>
      <c r="J25" s="4"/>
    </row>
    <row r="26" spans="1:10" ht="20.100000000000001" customHeight="1" x14ac:dyDescent="0.2">
      <c r="A26" s="4"/>
      <c r="B26" s="2" t="s">
        <v>14</v>
      </c>
      <c r="C26" s="74">
        <f>3200+3300</f>
        <v>6500</v>
      </c>
      <c r="D26" s="74">
        <v>6600</v>
      </c>
      <c r="E26" s="20">
        <f t="shared" si="0"/>
        <v>98.484848484848484</v>
      </c>
      <c r="F26" s="20">
        <f t="shared" si="1"/>
        <v>5</v>
      </c>
      <c r="G26" s="20">
        <f t="shared" si="2"/>
        <v>0</v>
      </c>
      <c r="H26" s="20">
        <f t="shared" si="3"/>
        <v>5</v>
      </c>
      <c r="I26" s="20">
        <f t="shared" si="4"/>
        <v>50</v>
      </c>
      <c r="J26" s="4"/>
    </row>
    <row r="27" spans="1:10" ht="20.100000000000001" customHeight="1" x14ac:dyDescent="0.2">
      <c r="A27" s="4"/>
      <c r="B27" s="3" t="s">
        <v>6</v>
      </c>
      <c r="C27" s="74">
        <f>3100+3300</f>
        <v>6400</v>
      </c>
      <c r="D27" s="74">
        <v>6600</v>
      </c>
      <c r="E27" s="20">
        <f t="shared" si="0"/>
        <v>96.969696969696969</v>
      </c>
      <c r="F27" s="20">
        <f t="shared" si="1"/>
        <v>5</v>
      </c>
      <c r="G27" s="20">
        <f t="shared" si="2"/>
        <v>0</v>
      </c>
      <c r="H27" s="20">
        <f t="shared" si="3"/>
        <v>5</v>
      </c>
      <c r="I27" s="20">
        <f t="shared" si="4"/>
        <v>50</v>
      </c>
      <c r="J27" s="4"/>
    </row>
    <row r="28" spans="1:10" ht="20.100000000000001" customHeight="1" x14ac:dyDescent="0.2">
      <c r="A28" s="4"/>
      <c r="B28" s="3" t="s">
        <v>7</v>
      </c>
      <c r="C28" s="74">
        <f>3300+3200</f>
        <v>6500</v>
      </c>
      <c r="D28" s="74">
        <v>6600</v>
      </c>
      <c r="E28" s="20">
        <f t="shared" si="0"/>
        <v>98.484848484848484</v>
      </c>
      <c r="F28" s="20">
        <f t="shared" si="1"/>
        <v>5</v>
      </c>
      <c r="G28" s="20">
        <f t="shared" si="2"/>
        <v>0</v>
      </c>
      <c r="H28" s="20">
        <f t="shared" si="3"/>
        <v>5</v>
      </c>
      <c r="I28" s="20">
        <f t="shared" si="4"/>
        <v>50</v>
      </c>
      <c r="J28" s="4"/>
    </row>
    <row r="29" spans="1:10" ht="20.100000000000001" customHeight="1" x14ac:dyDescent="0.2">
      <c r="A29" s="4"/>
      <c r="B29" s="3" t="s">
        <v>8</v>
      </c>
      <c r="C29" s="74">
        <f>3100+3300</f>
        <v>6400</v>
      </c>
      <c r="D29" s="74">
        <v>6600</v>
      </c>
      <c r="E29" s="20">
        <f t="shared" si="0"/>
        <v>96.969696969696969</v>
      </c>
      <c r="F29" s="20">
        <f t="shared" si="1"/>
        <v>5</v>
      </c>
      <c r="G29" s="20">
        <f t="shared" si="2"/>
        <v>0</v>
      </c>
      <c r="H29" s="20">
        <f t="shared" si="3"/>
        <v>5</v>
      </c>
      <c r="I29" s="20">
        <f t="shared" si="4"/>
        <v>50</v>
      </c>
      <c r="J29" s="4"/>
    </row>
    <row r="30" spans="1:10" ht="20.100000000000001" customHeight="1" x14ac:dyDescent="0.2">
      <c r="A30" s="4"/>
      <c r="B30" s="18" t="s">
        <v>9</v>
      </c>
      <c r="C30" s="73">
        <f>SUM(C19:C29)</f>
        <v>70900</v>
      </c>
      <c r="D30" s="73">
        <f>SUM(D19:D29)</f>
        <v>72600</v>
      </c>
      <c r="E30" s="73">
        <f t="shared" si="0"/>
        <v>97.658402203856753</v>
      </c>
      <c r="F30" s="73">
        <f t="shared" si="1"/>
        <v>5</v>
      </c>
      <c r="G30" s="73">
        <f t="shared" si="2"/>
        <v>0</v>
      </c>
      <c r="H30" s="73">
        <f t="shared" si="3"/>
        <v>5</v>
      </c>
      <c r="I30" s="73">
        <f t="shared" si="4"/>
        <v>50</v>
      </c>
      <c r="J30" s="4"/>
    </row>
    <row r="31" spans="1:10" ht="20.100000000000001" customHeight="1" x14ac:dyDescent="0.2">
      <c r="A31" s="4"/>
      <c r="B31" s="5" t="s">
        <v>36</v>
      </c>
      <c r="C31" s="85" t="s">
        <v>184</v>
      </c>
      <c r="D31" s="85"/>
      <c r="E31" s="85"/>
      <c r="F31" s="85"/>
      <c r="G31" s="85"/>
      <c r="H31" s="85"/>
      <c r="I31" s="85"/>
      <c r="J31" s="4"/>
    </row>
    <row r="32" spans="1:10" ht="20.100000000000001" customHeight="1" x14ac:dyDescent="0.2">
      <c r="A32" s="4"/>
      <c r="B32" s="86" t="s">
        <v>35</v>
      </c>
      <c r="C32" s="85" t="s">
        <v>34</v>
      </c>
      <c r="D32" s="85"/>
      <c r="E32" s="85"/>
      <c r="F32" s="85"/>
      <c r="G32" s="85"/>
      <c r="H32" s="85"/>
      <c r="I32" s="85"/>
      <c r="J32" s="4"/>
    </row>
    <row r="33" spans="1:10" ht="20.100000000000001" customHeight="1" x14ac:dyDescent="0.2">
      <c r="A33" s="4"/>
      <c r="B33" s="86"/>
      <c r="C33" s="85" t="s">
        <v>34</v>
      </c>
      <c r="D33" s="85"/>
      <c r="E33" s="85"/>
      <c r="F33" s="85"/>
      <c r="G33" s="85"/>
      <c r="H33" s="85"/>
      <c r="I33" s="85"/>
      <c r="J33" s="4"/>
    </row>
    <row r="34" spans="1:10" ht="20.100000000000001" customHeight="1" x14ac:dyDescent="0.2">
      <c r="A34" s="4"/>
      <c r="B34" s="86"/>
      <c r="C34" s="85" t="s">
        <v>34</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0.100000000000001" customHeight="1" x14ac:dyDescent="0.2">
      <c r="A36" s="4"/>
      <c r="B36" s="86"/>
      <c r="C36" s="85" t="s">
        <v>34</v>
      </c>
      <c r="D36" s="85"/>
      <c r="E36" s="85"/>
      <c r="F36" s="85"/>
      <c r="G36" s="85"/>
      <c r="H36" s="85"/>
      <c r="I36" s="85"/>
      <c r="J36" s="4"/>
    </row>
    <row r="37" spans="1:10" ht="21.75" customHeight="1" x14ac:dyDescent="0.2">
      <c r="A37" s="4"/>
      <c r="B37" s="86"/>
      <c r="C37" s="85" t="s">
        <v>34</v>
      </c>
      <c r="D37" s="85"/>
      <c r="E37" s="85"/>
      <c r="F37" s="85"/>
      <c r="G37" s="85"/>
      <c r="H37" s="85"/>
      <c r="I37" s="85"/>
      <c r="J37" s="4"/>
    </row>
    <row r="38" spans="1:10" ht="9.75" customHeight="1" x14ac:dyDescent="0.2">
      <c r="A38" s="4"/>
      <c r="B38" s="4"/>
      <c r="C38" s="4"/>
      <c r="D38" s="4"/>
      <c r="E38" s="4"/>
      <c r="F38" s="4"/>
      <c r="G38" s="4"/>
      <c r="H38" s="4"/>
      <c r="I38" s="4"/>
      <c r="J38" s="4"/>
    </row>
  </sheetData>
  <mergeCells count="16">
    <mergeCell ref="C8:D8"/>
    <mergeCell ref="B17:B18"/>
    <mergeCell ref="C31:I31"/>
    <mergeCell ref="B32:B37"/>
    <mergeCell ref="C32:I32"/>
    <mergeCell ref="C33:I33"/>
    <mergeCell ref="C34:I34"/>
    <mergeCell ref="C35:I35"/>
    <mergeCell ref="C36:I36"/>
    <mergeCell ref="C37:I37"/>
    <mergeCell ref="C7:I7"/>
    <mergeCell ref="B2:I2"/>
    <mergeCell ref="C3:D3"/>
    <mergeCell ref="C4:D4"/>
    <mergeCell ref="C5:D5"/>
    <mergeCell ref="C6:I6"/>
  </mergeCells>
  <pageMargins left="0.33" right="0.16" top="0.69" bottom="0.26" header="0.22" footer="0.16"/>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pane xSplit="2" ySplit="2" topLeftCell="C5" activePane="bottomRight" state="frozen"/>
      <selection pane="topRight" activeCell="B1" sqref="B1"/>
      <selection pane="bottomLeft" activeCell="A2" sqref="A2"/>
      <selection pane="bottomRight" activeCell="C12" sqref="C12:H12"/>
    </sheetView>
  </sheetViews>
  <sheetFormatPr defaultRowHeight="20.100000000000001" customHeight="1" x14ac:dyDescent="0.2"/>
  <cols>
    <col min="1" max="1" width="2.37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2.7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26.25" customHeight="1" x14ac:dyDescent="0.2">
      <c r="A2" s="4"/>
      <c r="B2" s="81" t="str">
        <f>C7</f>
        <v>PA18 : ร้อยละของรพ.สต.ในแต่ละอำเภอที่ผ่านเกณฑ์ระดับการพัฒนาคุณภาพ</v>
      </c>
      <c r="C2" s="81"/>
      <c r="D2" s="81"/>
      <c r="E2" s="81"/>
      <c r="F2" s="81"/>
      <c r="G2" s="81"/>
      <c r="H2" s="81"/>
      <c r="I2" s="81"/>
      <c r="J2" s="4"/>
    </row>
    <row r="3" spans="1:10" ht="23.25" customHeight="1" x14ac:dyDescent="0.2">
      <c r="A3" s="4"/>
      <c r="B3" s="8" t="s">
        <v>67</v>
      </c>
      <c r="C3" s="78" t="s">
        <v>323</v>
      </c>
      <c r="D3" s="78"/>
      <c r="E3" s="17"/>
      <c r="F3" s="17"/>
      <c r="G3" s="17"/>
      <c r="H3" s="17"/>
      <c r="I3" s="17"/>
      <c r="J3" s="4"/>
    </row>
    <row r="4" spans="1:10" ht="24" customHeight="1" x14ac:dyDescent="0.2">
      <c r="A4" s="4"/>
      <c r="B4" s="8" t="s">
        <v>22</v>
      </c>
      <c r="C4" s="82">
        <v>241608</v>
      </c>
      <c r="D4" s="82"/>
      <c r="E4" s="17"/>
      <c r="F4" s="17"/>
      <c r="G4" s="17"/>
      <c r="H4" s="17"/>
      <c r="I4" s="17"/>
      <c r="J4" s="4"/>
    </row>
    <row r="5" spans="1:10" ht="24.75" customHeight="1" x14ac:dyDescent="0.2">
      <c r="A5" s="4"/>
      <c r="B5" s="8" t="s">
        <v>66</v>
      </c>
      <c r="C5" s="83" t="s">
        <v>153</v>
      </c>
      <c r="D5" s="83"/>
      <c r="E5" s="17"/>
      <c r="F5" s="17"/>
      <c r="G5" s="17"/>
      <c r="H5" s="17"/>
      <c r="I5" s="17"/>
      <c r="J5" s="4"/>
    </row>
    <row r="6" spans="1:10" ht="24.75" customHeight="1" x14ac:dyDescent="0.2">
      <c r="A6" s="4"/>
      <c r="B6" s="8" t="s">
        <v>64</v>
      </c>
      <c r="C6" s="78" t="s">
        <v>91</v>
      </c>
      <c r="D6" s="78"/>
      <c r="E6" s="78"/>
      <c r="F6" s="78"/>
      <c r="G6" s="78"/>
      <c r="H6" s="78"/>
      <c r="I6" s="78"/>
      <c r="J6" s="4"/>
    </row>
    <row r="7" spans="1:10" ht="21" customHeight="1" x14ac:dyDescent="0.2">
      <c r="A7" s="4"/>
      <c r="B7" s="8" t="s">
        <v>62</v>
      </c>
      <c r="C7" s="84" t="s">
        <v>154</v>
      </c>
      <c r="D7" s="84"/>
      <c r="E7" s="84"/>
      <c r="F7" s="84"/>
      <c r="G7" s="84"/>
      <c r="H7" s="84"/>
      <c r="I7" s="84"/>
      <c r="J7" s="4"/>
    </row>
    <row r="8" spans="1:10" ht="22.5" customHeight="1" x14ac:dyDescent="0.2">
      <c r="A8" s="4"/>
      <c r="B8" s="8" t="s">
        <v>73</v>
      </c>
      <c r="C8" s="83" t="s">
        <v>74</v>
      </c>
      <c r="D8" s="83"/>
      <c r="E8" s="17"/>
      <c r="F8" s="17"/>
      <c r="G8" s="17"/>
      <c r="H8" s="17"/>
      <c r="I8" s="17"/>
      <c r="J8" s="4"/>
    </row>
    <row r="9" spans="1:10" ht="24" customHeight="1" x14ac:dyDescent="0.2">
      <c r="A9" s="4"/>
      <c r="B9" s="8" t="s">
        <v>58</v>
      </c>
      <c r="C9" s="21">
        <v>10</v>
      </c>
      <c r="D9" s="17"/>
      <c r="E9" s="17"/>
      <c r="F9" s="17"/>
      <c r="G9" s="17"/>
      <c r="H9" s="17"/>
      <c r="I9" s="17"/>
      <c r="J9" s="4"/>
    </row>
    <row r="10" spans="1:10" ht="24" customHeight="1" x14ac:dyDescent="0.2">
      <c r="A10" s="4"/>
      <c r="B10" s="8" t="s">
        <v>57</v>
      </c>
      <c r="C10" s="75" t="s">
        <v>75</v>
      </c>
      <c r="D10" s="17"/>
      <c r="E10" s="17"/>
      <c r="F10" s="17"/>
      <c r="G10" s="17"/>
      <c r="H10" s="17"/>
      <c r="I10" s="17"/>
      <c r="J10" s="4"/>
    </row>
    <row r="11" spans="1:10" ht="22.5" customHeight="1" x14ac:dyDescent="0.2">
      <c r="A11" s="4"/>
      <c r="B11" s="7" t="s">
        <v>56</v>
      </c>
      <c r="C11" s="19"/>
      <c r="D11" s="17"/>
      <c r="E11" s="17"/>
      <c r="F11" s="17"/>
      <c r="G11" s="17"/>
      <c r="H11" s="17"/>
      <c r="I11" s="17"/>
      <c r="J11" s="4"/>
    </row>
    <row r="12" spans="1:10" ht="27" customHeight="1" x14ac:dyDescent="0.2">
      <c r="A12" s="4"/>
      <c r="B12" s="6" t="s">
        <v>55</v>
      </c>
      <c r="C12" s="83" t="s">
        <v>251</v>
      </c>
      <c r="D12" s="83"/>
      <c r="E12" s="83"/>
      <c r="F12" s="83"/>
      <c r="G12" s="83"/>
      <c r="H12" s="83"/>
      <c r="I12" s="17"/>
      <c r="J12" s="4"/>
    </row>
    <row r="13" spans="1:10" ht="25.5" customHeight="1" x14ac:dyDescent="0.2">
      <c r="A13" s="4"/>
      <c r="B13" s="6" t="s">
        <v>54</v>
      </c>
      <c r="C13" s="83" t="s">
        <v>252</v>
      </c>
      <c r="D13" s="83"/>
      <c r="E13" s="83"/>
      <c r="F13" s="83"/>
      <c r="G13" s="83"/>
      <c r="H13" s="83"/>
      <c r="I13" s="17"/>
      <c r="J13" s="4"/>
    </row>
    <row r="14" spans="1:10" ht="23.25" customHeight="1" x14ac:dyDescent="0.2">
      <c r="A14" s="4"/>
      <c r="B14" s="6" t="s">
        <v>53</v>
      </c>
      <c r="C14" s="83" t="s">
        <v>253</v>
      </c>
      <c r="D14" s="83"/>
      <c r="E14" s="83"/>
      <c r="F14" s="83"/>
      <c r="G14" s="83"/>
      <c r="H14" s="83"/>
      <c r="I14" s="17"/>
      <c r="J14" s="4"/>
    </row>
    <row r="15" spans="1:10" ht="23.25" customHeight="1" x14ac:dyDescent="0.2">
      <c r="A15" s="4"/>
      <c r="B15" s="6" t="s">
        <v>52</v>
      </c>
      <c r="C15" s="83" t="s">
        <v>254</v>
      </c>
      <c r="D15" s="83"/>
      <c r="E15" s="83"/>
      <c r="F15" s="83"/>
      <c r="G15" s="83"/>
      <c r="H15" s="83"/>
      <c r="I15" s="17"/>
      <c r="J15" s="4"/>
    </row>
    <row r="16" spans="1:10" ht="24" customHeight="1" x14ac:dyDescent="0.2">
      <c r="A16" s="4"/>
      <c r="B16" s="6" t="s">
        <v>51</v>
      </c>
      <c r="C16" s="83" t="s">
        <v>255</v>
      </c>
      <c r="D16" s="83"/>
      <c r="E16" s="83"/>
      <c r="F16" s="83"/>
      <c r="G16" s="83"/>
      <c r="H16" s="83"/>
      <c r="I16" s="17"/>
      <c r="J16" s="4"/>
    </row>
    <row r="17" spans="1:10" ht="21.75" customHeight="1" x14ac:dyDescent="0.2">
      <c r="A17" s="4"/>
      <c r="B17" s="79" t="s">
        <v>50</v>
      </c>
      <c r="C17" s="92" t="s">
        <v>81</v>
      </c>
      <c r="D17" s="93"/>
      <c r="E17" s="94"/>
      <c r="F17" s="18" t="s">
        <v>46</v>
      </c>
      <c r="G17" s="18" t="s">
        <v>82</v>
      </c>
      <c r="H17" s="18" t="s">
        <v>44</v>
      </c>
      <c r="I17" s="18" t="s">
        <v>11</v>
      </c>
      <c r="J17" s="4"/>
    </row>
    <row r="18" spans="1:10" ht="24" customHeight="1" x14ac:dyDescent="0.2">
      <c r="A18" s="4"/>
      <c r="B18" s="80"/>
      <c r="C18" s="92" t="s">
        <v>83</v>
      </c>
      <c r="D18" s="93"/>
      <c r="E18" s="94"/>
      <c r="F18" s="18" t="s">
        <v>40</v>
      </c>
      <c r="G18" s="18" t="s">
        <v>39</v>
      </c>
      <c r="H18" s="18" t="s">
        <v>38</v>
      </c>
      <c r="I18" s="18" t="s">
        <v>37</v>
      </c>
      <c r="J18" s="4"/>
    </row>
    <row r="19" spans="1:10" ht="25.5" customHeight="1" x14ac:dyDescent="0.2">
      <c r="A19" s="4"/>
      <c r="B19" s="2" t="s">
        <v>10</v>
      </c>
      <c r="C19" s="89" t="s">
        <v>257</v>
      </c>
      <c r="D19" s="90"/>
      <c r="E19" s="91"/>
      <c r="F19" s="74">
        <v>2</v>
      </c>
      <c r="G19" s="74">
        <v>0.85</v>
      </c>
      <c r="H19" s="20">
        <f>F19+G19</f>
        <v>2.85</v>
      </c>
      <c r="I19" s="20">
        <f>$C$9*H19</f>
        <v>28.5</v>
      </c>
      <c r="J19" s="4"/>
    </row>
    <row r="20" spans="1:10" ht="23.25" customHeight="1" x14ac:dyDescent="0.2">
      <c r="A20" s="4"/>
      <c r="B20" s="2" t="s">
        <v>0</v>
      </c>
      <c r="C20" s="89" t="s">
        <v>258</v>
      </c>
      <c r="D20" s="90"/>
      <c r="E20" s="91"/>
      <c r="F20" s="74">
        <v>5</v>
      </c>
      <c r="G20" s="74">
        <v>0</v>
      </c>
      <c r="H20" s="20">
        <f t="shared" ref="H20:H29" si="0">F20+G20</f>
        <v>5</v>
      </c>
      <c r="I20" s="20">
        <f t="shared" ref="I20:I30" si="1">$C$9*H20</f>
        <v>50</v>
      </c>
      <c r="J20" s="4"/>
    </row>
    <row r="21" spans="1:10" ht="21" customHeight="1" x14ac:dyDescent="0.2">
      <c r="A21" s="4"/>
      <c r="B21" s="2" t="s">
        <v>1</v>
      </c>
      <c r="C21" s="89" t="s">
        <v>258</v>
      </c>
      <c r="D21" s="90"/>
      <c r="E21" s="91"/>
      <c r="F21" s="74">
        <v>5</v>
      </c>
      <c r="G21" s="74">
        <v>0</v>
      </c>
      <c r="H21" s="20">
        <f t="shared" si="0"/>
        <v>5</v>
      </c>
      <c r="I21" s="20">
        <f t="shared" si="1"/>
        <v>50</v>
      </c>
      <c r="J21" s="4"/>
    </row>
    <row r="22" spans="1:10" ht="24.75" customHeight="1" x14ac:dyDescent="0.2">
      <c r="A22" s="4"/>
      <c r="B22" s="2" t="s">
        <v>2</v>
      </c>
      <c r="C22" s="89" t="s">
        <v>344</v>
      </c>
      <c r="D22" s="90"/>
      <c r="E22" s="91"/>
      <c r="F22" s="74">
        <v>3</v>
      </c>
      <c r="G22" s="74">
        <v>0.33</v>
      </c>
      <c r="H22" s="20">
        <f t="shared" si="0"/>
        <v>3.33</v>
      </c>
      <c r="I22" s="20">
        <f t="shared" si="1"/>
        <v>33.299999999999997</v>
      </c>
      <c r="J22" s="4"/>
    </row>
    <row r="23" spans="1:10" ht="23.25" customHeight="1" x14ac:dyDescent="0.2">
      <c r="A23" s="4"/>
      <c r="B23" s="2" t="s">
        <v>3</v>
      </c>
      <c r="C23" s="89" t="s">
        <v>344</v>
      </c>
      <c r="D23" s="90"/>
      <c r="E23" s="91"/>
      <c r="F23" s="74">
        <v>3</v>
      </c>
      <c r="G23" s="74">
        <v>0.73</v>
      </c>
      <c r="H23" s="20">
        <f t="shared" si="0"/>
        <v>3.73</v>
      </c>
      <c r="I23" s="20">
        <f t="shared" si="1"/>
        <v>37.299999999999997</v>
      </c>
      <c r="J23" s="4"/>
    </row>
    <row r="24" spans="1:10" ht="23.25" customHeight="1" x14ac:dyDescent="0.2">
      <c r="A24" s="4"/>
      <c r="B24" s="2" t="s">
        <v>4</v>
      </c>
      <c r="C24" s="89" t="s">
        <v>258</v>
      </c>
      <c r="D24" s="90"/>
      <c r="E24" s="91"/>
      <c r="F24" s="74">
        <v>5</v>
      </c>
      <c r="G24" s="74">
        <v>0</v>
      </c>
      <c r="H24" s="20">
        <f>F24+G24</f>
        <v>5</v>
      </c>
      <c r="I24" s="20">
        <f t="shared" si="1"/>
        <v>50</v>
      </c>
      <c r="J24" s="4"/>
    </row>
    <row r="25" spans="1:10" ht="25.5" customHeight="1" x14ac:dyDescent="0.2">
      <c r="A25" s="4"/>
      <c r="B25" s="2" t="s">
        <v>5</v>
      </c>
      <c r="C25" s="89" t="s">
        <v>256</v>
      </c>
      <c r="D25" s="90"/>
      <c r="E25" s="91"/>
      <c r="F25" s="74">
        <v>1</v>
      </c>
      <c r="G25" s="74">
        <v>0</v>
      </c>
      <c r="H25" s="20">
        <f t="shared" si="0"/>
        <v>1</v>
      </c>
      <c r="I25" s="20">
        <f t="shared" si="1"/>
        <v>10</v>
      </c>
      <c r="J25" s="4"/>
    </row>
    <row r="26" spans="1:10" ht="24.75" customHeight="1" x14ac:dyDescent="0.2">
      <c r="A26" s="4"/>
      <c r="B26" s="2" t="s">
        <v>14</v>
      </c>
      <c r="C26" s="89" t="s">
        <v>345</v>
      </c>
      <c r="D26" s="90"/>
      <c r="E26" s="91"/>
      <c r="F26" s="74">
        <v>2</v>
      </c>
      <c r="G26" s="74">
        <v>0.66</v>
      </c>
      <c r="H26" s="20">
        <f t="shared" si="0"/>
        <v>2.66</v>
      </c>
      <c r="I26" s="20">
        <f t="shared" si="1"/>
        <v>26.6</v>
      </c>
      <c r="J26" s="4"/>
    </row>
    <row r="27" spans="1:10" ht="25.5" customHeight="1" x14ac:dyDescent="0.2">
      <c r="A27" s="4"/>
      <c r="B27" s="3" t="s">
        <v>6</v>
      </c>
      <c r="C27" s="89" t="s">
        <v>258</v>
      </c>
      <c r="D27" s="90"/>
      <c r="E27" s="91"/>
      <c r="F27" s="74">
        <v>5</v>
      </c>
      <c r="G27" s="74">
        <v>0</v>
      </c>
      <c r="H27" s="20">
        <f t="shared" si="0"/>
        <v>5</v>
      </c>
      <c r="I27" s="20">
        <f t="shared" si="1"/>
        <v>50</v>
      </c>
      <c r="J27" s="4"/>
    </row>
    <row r="28" spans="1:10" ht="28.5" customHeight="1" x14ac:dyDescent="0.2">
      <c r="A28" s="4"/>
      <c r="B28" s="3" t="s">
        <v>7</v>
      </c>
      <c r="C28" s="89" t="s">
        <v>257</v>
      </c>
      <c r="D28" s="90"/>
      <c r="E28" s="91"/>
      <c r="F28" s="74">
        <v>2</v>
      </c>
      <c r="G28" s="74">
        <v>0.5</v>
      </c>
      <c r="H28" s="20">
        <f t="shared" si="0"/>
        <v>2.5</v>
      </c>
      <c r="I28" s="20">
        <f t="shared" si="1"/>
        <v>25</v>
      </c>
      <c r="J28" s="4"/>
    </row>
    <row r="29" spans="1:10" ht="24" customHeight="1" x14ac:dyDescent="0.2">
      <c r="A29" s="4"/>
      <c r="B29" s="3" t="s">
        <v>8</v>
      </c>
      <c r="C29" s="89" t="s">
        <v>256</v>
      </c>
      <c r="D29" s="90"/>
      <c r="E29" s="91"/>
      <c r="F29" s="74">
        <v>1</v>
      </c>
      <c r="G29" s="74">
        <v>0</v>
      </c>
      <c r="H29" s="20">
        <f t="shared" si="0"/>
        <v>1</v>
      </c>
      <c r="I29" s="20">
        <f t="shared" si="1"/>
        <v>10</v>
      </c>
      <c r="J29" s="4"/>
    </row>
    <row r="30" spans="1:10" ht="24.75" customHeight="1" x14ac:dyDescent="0.2">
      <c r="A30" s="4"/>
      <c r="B30" s="18" t="s">
        <v>9</v>
      </c>
      <c r="C30" s="92" t="s">
        <v>21</v>
      </c>
      <c r="D30" s="93"/>
      <c r="E30" s="94"/>
      <c r="F30" s="73" t="s">
        <v>21</v>
      </c>
      <c r="G30" s="73" t="s">
        <v>21</v>
      </c>
      <c r="H30" s="73">
        <f>AVERAGE(H19:H29)</f>
        <v>3.37</v>
      </c>
      <c r="I30" s="73">
        <f t="shared" si="1"/>
        <v>33.700000000000003</v>
      </c>
      <c r="J30" s="4"/>
    </row>
    <row r="31" spans="1:10" ht="22.5" customHeight="1" x14ac:dyDescent="0.2">
      <c r="A31" s="4"/>
      <c r="B31" s="9" t="s">
        <v>36</v>
      </c>
      <c r="C31" s="106" t="s">
        <v>155</v>
      </c>
      <c r="D31" s="106"/>
      <c r="E31" s="106"/>
      <c r="F31" s="106"/>
      <c r="G31" s="106"/>
      <c r="H31" s="106"/>
      <c r="I31" s="106"/>
      <c r="J31" s="4"/>
    </row>
    <row r="32" spans="1:10" ht="27" customHeight="1" x14ac:dyDescent="0.2">
      <c r="A32" s="4"/>
      <c r="B32" s="107" t="s">
        <v>84</v>
      </c>
      <c r="C32" s="10" t="s">
        <v>213</v>
      </c>
      <c r="D32" s="108" t="s">
        <v>251</v>
      </c>
      <c r="E32" s="108"/>
      <c r="F32" s="108"/>
      <c r="G32" s="108"/>
      <c r="H32" s="108"/>
      <c r="I32" s="108"/>
      <c r="J32" s="4"/>
    </row>
    <row r="33" spans="1:10" ht="27.75" customHeight="1" x14ac:dyDescent="0.2">
      <c r="A33" s="4"/>
      <c r="B33" s="107"/>
      <c r="C33" s="10" t="s">
        <v>259</v>
      </c>
      <c r="D33" s="108" t="s">
        <v>252</v>
      </c>
      <c r="E33" s="108"/>
      <c r="F33" s="108"/>
      <c r="G33" s="108"/>
      <c r="H33" s="108"/>
      <c r="I33" s="108"/>
      <c r="J33" s="4"/>
    </row>
    <row r="34" spans="1:10" ht="27" customHeight="1" x14ac:dyDescent="0.2">
      <c r="A34" s="4"/>
      <c r="B34" s="107"/>
      <c r="C34" s="10" t="s">
        <v>260</v>
      </c>
      <c r="D34" s="108" t="s">
        <v>253</v>
      </c>
      <c r="E34" s="108"/>
      <c r="F34" s="108"/>
      <c r="G34" s="108"/>
      <c r="H34" s="108"/>
      <c r="I34" s="108"/>
      <c r="J34" s="4"/>
    </row>
    <row r="35" spans="1:10" ht="27" customHeight="1" x14ac:dyDescent="0.2">
      <c r="A35" s="4"/>
      <c r="B35" s="107"/>
      <c r="C35" s="10" t="s">
        <v>261</v>
      </c>
      <c r="D35" s="108" t="s">
        <v>254</v>
      </c>
      <c r="E35" s="108"/>
      <c r="F35" s="108"/>
      <c r="G35" s="108"/>
      <c r="H35" s="108"/>
      <c r="I35" s="108"/>
      <c r="J35" s="4"/>
    </row>
    <row r="36" spans="1:10" ht="27.75" customHeight="1" x14ac:dyDescent="0.2">
      <c r="A36" s="4"/>
      <c r="B36" s="107"/>
      <c r="C36" s="10" t="s">
        <v>75</v>
      </c>
      <c r="D36" s="108" t="s">
        <v>255</v>
      </c>
      <c r="E36" s="108"/>
      <c r="F36" s="108"/>
      <c r="G36" s="108"/>
      <c r="H36" s="108"/>
      <c r="I36" s="108"/>
      <c r="J36" s="4"/>
    </row>
    <row r="37" spans="1:10" ht="15.95" customHeight="1" x14ac:dyDescent="0.2">
      <c r="A37" s="4"/>
      <c r="B37" s="4"/>
      <c r="C37" s="4"/>
      <c r="D37" s="4"/>
      <c r="E37" s="4"/>
      <c r="F37" s="4"/>
      <c r="G37" s="4"/>
      <c r="H37" s="4"/>
      <c r="I37" s="4"/>
      <c r="J37" s="4"/>
    </row>
    <row r="38" spans="1:10" ht="21" x14ac:dyDescent="0.2"/>
    <row r="39" spans="1:10" ht="21" x14ac:dyDescent="0.2"/>
    <row r="40" spans="1:10" ht="21" x14ac:dyDescent="0.2"/>
  </sheetData>
  <mergeCells count="34">
    <mergeCell ref="C28:E28"/>
    <mergeCell ref="C29:E29"/>
    <mergeCell ref="C30:E30"/>
    <mergeCell ref="C31:I31"/>
    <mergeCell ref="B32:B36"/>
    <mergeCell ref="D32:I32"/>
    <mergeCell ref="D33:I33"/>
    <mergeCell ref="D34:I34"/>
    <mergeCell ref="D35:I35"/>
    <mergeCell ref="D36:I36"/>
    <mergeCell ref="C27:E27"/>
    <mergeCell ref="B17:B18"/>
    <mergeCell ref="C17:E17"/>
    <mergeCell ref="C18:E18"/>
    <mergeCell ref="C19:E19"/>
    <mergeCell ref="C20:E20"/>
    <mergeCell ref="C21:E21"/>
    <mergeCell ref="C22:E22"/>
    <mergeCell ref="C23:E23"/>
    <mergeCell ref="C24:E24"/>
    <mergeCell ref="C25:E25"/>
    <mergeCell ref="C26:E26"/>
    <mergeCell ref="C16:H16"/>
    <mergeCell ref="B2:I2"/>
    <mergeCell ref="C3:D3"/>
    <mergeCell ref="C4:D4"/>
    <mergeCell ref="C5:D5"/>
    <mergeCell ref="C6:I6"/>
    <mergeCell ref="C7:I7"/>
    <mergeCell ref="C8:D8"/>
    <mergeCell ref="C12:H12"/>
    <mergeCell ref="C13:H13"/>
    <mergeCell ref="C14:H14"/>
    <mergeCell ref="C15:H15"/>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2" ySplit="2" topLeftCell="C3" activePane="bottomRight" state="frozen"/>
      <selection pane="topRight" activeCell="B1" sqref="B1"/>
      <selection pane="bottomLeft" activeCell="A2" sqref="A2"/>
      <selection pane="bottomRight" activeCell="A3" sqref="A3:XFD39"/>
    </sheetView>
  </sheetViews>
  <sheetFormatPr defaultColWidth="9" defaultRowHeight="20.100000000000001" customHeight="1" x14ac:dyDescent="0.2"/>
  <cols>
    <col min="1" max="1" width="2.75" style="1" customWidth="1"/>
    <col min="2" max="2" width="15" style="1" customWidth="1"/>
    <col min="3" max="3" width="10.375" style="1" customWidth="1"/>
    <col min="4" max="4" width="11.125" style="1" customWidth="1"/>
    <col min="5" max="5" width="9.375" style="1" customWidth="1"/>
    <col min="6" max="6" width="6.375" style="1" customWidth="1"/>
    <col min="7" max="8" width="10.25" style="1" customWidth="1"/>
    <col min="9" max="9" width="13.625" style="1" customWidth="1"/>
    <col min="10" max="10" width="2.75" style="1" customWidth="1"/>
    <col min="11" max="11" width="24.375" style="1" customWidth="1"/>
    <col min="12" max="16384" width="9" style="1"/>
  </cols>
  <sheetData>
    <row r="1" spans="1:10" ht="9.75" customHeight="1" x14ac:dyDescent="0.2">
      <c r="A1" s="4"/>
      <c r="B1" s="4"/>
      <c r="C1" s="4"/>
      <c r="D1" s="4"/>
      <c r="E1" s="4"/>
      <c r="F1" s="4"/>
      <c r="G1" s="4"/>
      <c r="H1" s="4"/>
      <c r="I1" s="4"/>
      <c r="J1" s="4"/>
    </row>
    <row r="2" spans="1:10" ht="18.75" customHeight="1" x14ac:dyDescent="0.2">
      <c r="A2" s="4"/>
      <c r="B2" s="99" t="str">
        <f>C7</f>
        <v>PA 19.2 : ร้อยละของความถูกต้องที่บันทึกข้อมูลประชากร เกิด-ตาย ที่ได้คืนข้อมูลกลับจากระบบ HDC (ข้อมูลของมหาดไทย) ไม่น้อยกว่าร้อยละ 90</v>
      </c>
      <c r="C2" s="99"/>
      <c r="D2" s="99"/>
      <c r="E2" s="99"/>
      <c r="F2" s="99"/>
      <c r="G2" s="99"/>
      <c r="H2" s="99"/>
      <c r="I2" s="99"/>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156</v>
      </c>
      <c r="D5" s="83"/>
      <c r="E5" s="17"/>
      <c r="F5" s="17"/>
      <c r="G5" s="17"/>
      <c r="H5" s="17"/>
      <c r="I5" s="17"/>
      <c r="J5" s="4"/>
    </row>
    <row r="6" spans="1:10" ht="20.100000000000001" customHeight="1" x14ac:dyDescent="0.2">
      <c r="A6" s="4"/>
      <c r="B6" s="8" t="s">
        <v>64</v>
      </c>
      <c r="C6" s="78" t="s">
        <v>157</v>
      </c>
      <c r="D6" s="78"/>
      <c r="E6" s="78"/>
      <c r="F6" s="78"/>
      <c r="G6" s="78"/>
      <c r="H6" s="78"/>
      <c r="I6" s="78"/>
      <c r="J6" s="4"/>
    </row>
    <row r="7" spans="1:10" ht="41.25" customHeight="1" x14ac:dyDescent="0.2">
      <c r="A7" s="4"/>
      <c r="B7" s="8" t="s">
        <v>62</v>
      </c>
      <c r="C7" s="84" t="s">
        <v>158</v>
      </c>
      <c r="D7" s="84"/>
      <c r="E7" s="84"/>
      <c r="F7" s="84"/>
      <c r="G7" s="84"/>
      <c r="H7" s="84"/>
      <c r="I7" s="84"/>
      <c r="J7" s="4"/>
    </row>
    <row r="8" spans="1:10" ht="20.100000000000001" customHeight="1" x14ac:dyDescent="0.2">
      <c r="A8" s="4"/>
      <c r="B8" s="8" t="s">
        <v>60</v>
      </c>
      <c r="C8" s="83" t="s">
        <v>59</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5">
        <v>90</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75">
        <v>50</v>
      </c>
      <c r="D12" s="17"/>
      <c r="E12" s="17"/>
      <c r="F12" s="17"/>
      <c r="G12" s="17"/>
      <c r="H12" s="17"/>
      <c r="I12" s="17"/>
      <c r="J12" s="4"/>
    </row>
    <row r="13" spans="1:10" ht="20.100000000000001" customHeight="1" x14ac:dyDescent="0.2">
      <c r="A13" s="4"/>
      <c r="B13" s="6" t="s">
        <v>54</v>
      </c>
      <c r="C13" s="75">
        <v>60</v>
      </c>
      <c r="D13" s="17"/>
      <c r="E13" s="17"/>
      <c r="F13" s="17"/>
      <c r="G13" s="17"/>
      <c r="H13" s="17"/>
      <c r="I13" s="17"/>
      <c r="J13" s="4"/>
    </row>
    <row r="14" spans="1:10" ht="20.100000000000001" customHeight="1" x14ac:dyDescent="0.2">
      <c r="A14" s="4"/>
      <c r="B14" s="6" t="s">
        <v>53</v>
      </c>
      <c r="C14" s="75">
        <v>70</v>
      </c>
      <c r="D14" s="17"/>
      <c r="E14" s="17"/>
      <c r="F14" s="17"/>
      <c r="G14" s="17"/>
      <c r="H14" s="17"/>
      <c r="I14" s="17"/>
      <c r="J14" s="4"/>
    </row>
    <row r="15" spans="1:10" ht="20.100000000000001" customHeight="1" x14ac:dyDescent="0.2">
      <c r="A15" s="4"/>
      <c r="B15" s="6" t="s">
        <v>52</v>
      </c>
      <c r="C15" s="75">
        <v>80</v>
      </c>
      <c r="D15" s="17"/>
      <c r="E15" s="17"/>
      <c r="F15" s="17"/>
      <c r="G15" s="17"/>
      <c r="H15" s="17"/>
      <c r="I15" s="17"/>
      <c r="J15" s="4"/>
    </row>
    <row r="16" spans="1:10" ht="20.100000000000001" customHeight="1" x14ac:dyDescent="0.2">
      <c r="A16" s="4"/>
      <c r="B16" s="6" t="s">
        <v>51</v>
      </c>
      <c r="C16" s="75">
        <v>90</v>
      </c>
      <c r="D16" s="17"/>
      <c r="E16" s="17"/>
      <c r="F16" s="17"/>
      <c r="G16" s="17"/>
      <c r="H16" s="17"/>
      <c r="I16" s="17"/>
      <c r="J16" s="4"/>
    </row>
    <row r="17" spans="1:10" ht="21" x14ac:dyDescent="0.2">
      <c r="A17" s="4"/>
      <c r="B17" s="79" t="s">
        <v>50</v>
      </c>
      <c r="C17" s="73" t="s">
        <v>49</v>
      </c>
      <c r="D17" s="18" t="s">
        <v>48</v>
      </c>
      <c r="E17" s="18" t="s">
        <v>47</v>
      </c>
      <c r="F17" s="18" t="s">
        <v>46</v>
      </c>
      <c r="G17" s="18" t="s">
        <v>45</v>
      </c>
      <c r="H17" s="18" t="s">
        <v>44</v>
      </c>
      <c r="I17" s="18" t="s">
        <v>11</v>
      </c>
      <c r="J17" s="4"/>
    </row>
    <row r="18" spans="1:10" ht="23.25" customHeight="1" x14ac:dyDescent="0.2">
      <c r="A18" s="4"/>
      <c r="B18" s="80"/>
      <c r="C18" s="73" t="s">
        <v>43</v>
      </c>
      <c r="D18" s="18" t="s">
        <v>42</v>
      </c>
      <c r="E18" s="18" t="s">
        <v>41</v>
      </c>
      <c r="F18" s="18" t="s">
        <v>40</v>
      </c>
      <c r="G18" s="18" t="s">
        <v>39</v>
      </c>
      <c r="H18" s="18" t="s">
        <v>38</v>
      </c>
      <c r="I18" s="18" t="s">
        <v>37</v>
      </c>
      <c r="J18" s="4"/>
    </row>
    <row r="19" spans="1:10" ht="20.100000000000001" customHeight="1" x14ac:dyDescent="0.2">
      <c r="A19" s="4"/>
      <c r="B19" s="2" t="s">
        <v>10</v>
      </c>
      <c r="C19" s="22">
        <v>995</v>
      </c>
      <c r="D19" s="22">
        <v>1150</v>
      </c>
      <c r="E19" s="20">
        <f>C19/D19*100</f>
        <v>86.521739130434781</v>
      </c>
      <c r="F19" s="20">
        <f>IF(E19&lt;=$C$13,1,IF(E19&lt;$C$14,2,IF(E19&lt;$C$15,3,IF(E19&lt;$C$16,4,IF(E19&gt;=$C$16,5)))))</f>
        <v>4</v>
      </c>
      <c r="G19" s="20">
        <f>IF(E19&lt;=$C$12,0,IF(E19&lt;=$C$13,((E19-$C$12)/($C$13-$C$12)),IF(E19&lt;$C$14,((E19-$C$13)/($C$14-$C$13)),IF(E19&lt;$C$15,((E19-$C$14)/($C$15-$C$14)),IF(E19&lt;$C$16,((E19-$C$15)/($C$16-$C$15)),IF(E19&gt;=$C$16,0))))))</f>
        <v>0.65217391304347816</v>
      </c>
      <c r="H19" s="20">
        <f>F19+G19</f>
        <v>4.6521739130434785</v>
      </c>
      <c r="I19" s="20">
        <f>$C$9*H19</f>
        <v>46.521739130434781</v>
      </c>
      <c r="J19" s="4"/>
    </row>
    <row r="20" spans="1:10" ht="20.100000000000001" customHeight="1" x14ac:dyDescent="0.2">
      <c r="A20" s="4"/>
      <c r="B20" s="2" t="s">
        <v>0</v>
      </c>
      <c r="C20" s="22">
        <v>365</v>
      </c>
      <c r="D20" s="22">
        <v>431</v>
      </c>
      <c r="E20" s="20">
        <f t="shared" ref="E20:E30" si="0">C20/D20*100</f>
        <v>84.686774941995353</v>
      </c>
      <c r="F20" s="20">
        <f t="shared" ref="F20:F30" si="1">IF(E20&lt;=$C$13,1,IF(E20&lt;$C$14,2,IF(E20&lt;$C$15,3,IF(E20&lt;$C$16,4,IF(E20&gt;=$C$16,5)))))</f>
        <v>4</v>
      </c>
      <c r="G20" s="20">
        <f t="shared" ref="G20:G30" si="2">IF(E20&lt;=$C$12,0,IF(E20&lt;=$C$13,((E20-$C$12)/($C$13-$C$12)),IF(E20&lt;$C$14,((E20-$C$13)/($C$14-$C$13)),IF(E20&lt;$C$15,((E20-$C$14)/($C$15-$C$14)),IF(E20&lt;$C$16,((E20-$C$15)/($C$16-$C$15)),IF(E20&gt;=$C$16,0))))))</f>
        <v>0.46867749419953525</v>
      </c>
      <c r="H20" s="20">
        <f t="shared" ref="H20:H30" si="3">F20+G20</f>
        <v>4.4686774941995351</v>
      </c>
      <c r="I20" s="20">
        <f t="shared" ref="I20:I30" si="4">$C$9*H20</f>
        <v>44.686774941995353</v>
      </c>
      <c r="J20" s="4"/>
    </row>
    <row r="21" spans="1:10" ht="20.100000000000001" customHeight="1" x14ac:dyDescent="0.2">
      <c r="A21" s="4"/>
      <c r="B21" s="2" t="s">
        <v>1</v>
      </c>
      <c r="C21" s="22">
        <v>570</v>
      </c>
      <c r="D21" s="22">
        <v>655</v>
      </c>
      <c r="E21" s="20">
        <f t="shared" si="0"/>
        <v>87.022900763358777</v>
      </c>
      <c r="F21" s="20">
        <f t="shared" si="1"/>
        <v>4</v>
      </c>
      <c r="G21" s="20">
        <f t="shared" si="2"/>
        <v>0.7022900763358777</v>
      </c>
      <c r="H21" s="20">
        <f t="shared" si="3"/>
        <v>4.7022900763358777</v>
      </c>
      <c r="I21" s="20">
        <f t="shared" si="4"/>
        <v>47.022900763358777</v>
      </c>
      <c r="J21" s="4"/>
    </row>
    <row r="22" spans="1:10" ht="20.100000000000001" customHeight="1" x14ac:dyDescent="0.2">
      <c r="A22" s="4"/>
      <c r="B22" s="2" t="s">
        <v>2</v>
      </c>
      <c r="C22" s="22">
        <v>553</v>
      </c>
      <c r="D22" s="22">
        <v>605</v>
      </c>
      <c r="E22" s="20">
        <f t="shared" si="0"/>
        <v>91.404958677685954</v>
      </c>
      <c r="F22" s="20">
        <f t="shared" si="1"/>
        <v>5</v>
      </c>
      <c r="G22" s="20">
        <f t="shared" si="2"/>
        <v>0</v>
      </c>
      <c r="H22" s="20">
        <f t="shared" si="3"/>
        <v>5</v>
      </c>
      <c r="I22" s="20">
        <f t="shared" si="4"/>
        <v>50</v>
      </c>
      <c r="J22" s="4"/>
    </row>
    <row r="23" spans="1:10" ht="20.100000000000001" customHeight="1" x14ac:dyDescent="0.2">
      <c r="A23" s="4"/>
      <c r="B23" s="2" t="s">
        <v>3</v>
      </c>
      <c r="C23" s="22">
        <v>418</v>
      </c>
      <c r="D23" s="22">
        <v>433</v>
      </c>
      <c r="E23" s="20">
        <f t="shared" si="0"/>
        <v>96.535796766743658</v>
      </c>
      <c r="F23" s="20">
        <f t="shared" si="1"/>
        <v>5</v>
      </c>
      <c r="G23" s="20">
        <f t="shared" si="2"/>
        <v>0</v>
      </c>
      <c r="H23" s="20">
        <f t="shared" si="3"/>
        <v>5</v>
      </c>
      <c r="I23" s="20">
        <f t="shared" si="4"/>
        <v>50</v>
      </c>
      <c r="J23" s="4"/>
    </row>
    <row r="24" spans="1:10" ht="20.100000000000001" customHeight="1" x14ac:dyDescent="0.2">
      <c r="A24" s="4"/>
      <c r="B24" s="2" t="s">
        <v>4</v>
      </c>
      <c r="C24" s="22">
        <v>596</v>
      </c>
      <c r="D24" s="22">
        <v>632</v>
      </c>
      <c r="E24" s="20">
        <f t="shared" si="0"/>
        <v>94.303797468354432</v>
      </c>
      <c r="F24" s="20">
        <f t="shared" si="1"/>
        <v>5</v>
      </c>
      <c r="G24" s="20">
        <f t="shared" si="2"/>
        <v>0</v>
      </c>
      <c r="H24" s="20">
        <f t="shared" si="3"/>
        <v>5</v>
      </c>
      <c r="I24" s="20">
        <f t="shared" si="4"/>
        <v>50</v>
      </c>
      <c r="J24" s="4"/>
    </row>
    <row r="25" spans="1:10" ht="20.100000000000001" customHeight="1" x14ac:dyDescent="0.2">
      <c r="A25" s="4"/>
      <c r="B25" s="2" t="s">
        <v>5</v>
      </c>
      <c r="C25" s="22">
        <v>102</v>
      </c>
      <c r="D25" s="22">
        <v>102</v>
      </c>
      <c r="E25" s="20">
        <f t="shared" si="0"/>
        <v>100</v>
      </c>
      <c r="F25" s="20">
        <f t="shared" si="1"/>
        <v>5</v>
      </c>
      <c r="G25" s="20">
        <f t="shared" si="2"/>
        <v>0</v>
      </c>
      <c r="H25" s="20">
        <f t="shared" si="3"/>
        <v>5</v>
      </c>
      <c r="I25" s="20">
        <f t="shared" si="4"/>
        <v>50</v>
      </c>
      <c r="J25" s="4"/>
    </row>
    <row r="26" spans="1:10" ht="20.100000000000001" customHeight="1" x14ac:dyDescent="0.2">
      <c r="A26" s="4"/>
      <c r="B26" s="2" t="s">
        <v>14</v>
      </c>
      <c r="C26" s="22">
        <v>517</v>
      </c>
      <c r="D26" s="22">
        <v>531</v>
      </c>
      <c r="E26" s="20">
        <f t="shared" si="0"/>
        <v>97.363465160075322</v>
      </c>
      <c r="F26" s="20">
        <f t="shared" si="1"/>
        <v>5</v>
      </c>
      <c r="G26" s="20">
        <f t="shared" si="2"/>
        <v>0</v>
      </c>
      <c r="H26" s="20">
        <f t="shared" si="3"/>
        <v>5</v>
      </c>
      <c r="I26" s="20">
        <f t="shared" si="4"/>
        <v>50</v>
      </c>
      <c r="J26" s="4"/>
    </row>
    <row r="27" spans="1:10" ht="20.100000000000001" customHeight="1" x14ac:dyDescent="0.2">
      <c r="A27" s="4"/>
      <c r="B27" s="3" t="s">
        <v>6</v>
      </c>
      <c r="C27" s="22">
        <v>298</v>
      </c>
      <c r="D27" s="22">
        <v>324</v>
      </c>
      <c r="E27" s="20">
        <f t="shared" si="0"/>
        <v>91.975308641975303</v>
      </c>
      <c r="F27" s="20">
        <f t="shared" si="1"/>
        <v>5</v>
      </c>
      <c r="G27" s="20">
        <f t="shared" si="2"/>
        <v>0</v>
      </c>
      <c r="H27" s="20">
        <f t="shared" si="3"/>
        <v>5</v>
      </c>
      <c r="I27" s="20">
        <f t="shared" si="4"/>
        <v>50</v>
      </c>
      <c r="J27" s="4"/>
    </row>
    <row r="28" spans="1:10" ht="20.100000000000001" customHeight="1" x14ac:dyDescent="0.2">
      <c r="A28" s="4"/>
      <c r="B28" s="3" t="s">
        <v>7</v>
      </c>
      <c r="C28" s="22">
        <v>301</v>
      </c>
      <c r="D28" s="22">
        <v>305</v>
      </c>
      <c r="E28" s="20">
        <f t="shared" si="0"/>
        <v>98.688524590163937</v>
      </c>
      <c r="F28" s="20">
        <f t="shared" si="1"/>
        <v>5</v>
      </c>
      <c r="G28" s="20">
        <f t="shared" si="2"/>
        <v>0</v>
      </c>
      <c r="H28" s="20">
        <f t="shared" si="3"/>
        <v>5</v>
      </c>
      <c r="I28" s="20">
        <f t="shared" si="4"/>
        <v>50</v>
      </c>
      <c r="J28" s="4"/>
    </row>
    <row r="29" spans="1:10" ht="20.100000000000001" customHeight="1" x14ac:dyDescent="0.2">
      <c r="A29" s="4"/>
      <c r="B29" s="3" t="s">
        <v>8</v>
      </c>
      <c r="C29" s="22">
        <v>151</v>
      </c>
      <c r="D29" s="22">
        <v>155</v>
      </c>
      <c r="E29" s="20">
        <f t="shared" si="0"/>
        <v>97.41935483870968</v>
      </c>
      <c r="F29" s="20">
        <f t="shared" si="1"/>
        <v>5</v>
      </c>
      <c r="G29" s="20">
        <f t="shared" si="2"/>
        <v>0</v>
      </c>
      <c r="H29" s="20">
        <f t="shared" si="3"/>
        <v>5</v>
      </c>
      <c r="I29" s="20">
        <f t="shared" si="4"/>
        <v>50</v>
      </c>
      <c r="J29" s="4"/>
    </row>
    <row r="30" spans="1:10" ht="20.100000000000001" customHeight="1" x14ac:dyDescent="0.2">
      <c r="A30" s="4"/>
      <c r="B30" s="18" t="s">
        <v>9</v>
      </c>
      <c r="C30" s="73">
        <f>SUM(C19:C29)</f>
        <v>4866</v>
      </c>
      <c r="D30" s="73">
        <f>SUM(D19:D29)</f>
        <v>5323</v>
      </c>
      <c r="E30" s="73">
        <f t="shared" si="0"/>
        <v>91.414615818147666</v>
      </c>
      <c r="F30" s="73">
        <f t="shared" si="1"/>
        <v>5</v>
      </c>
      <c r="G30" s="73">
        <f t="shared" si="2"/>
        <v>0</v>
      </c>
      <c r="H30" s="73">
        <f t="shared" si="3"/>
        <v>5</v>
      </c>
      <c r="I30" s="73">
        <f t="shared" si="4"/>
        <v>50</v>
      </c>
      <c r="J30" s="4"/>
    </row>
    <row r="31" spans="1:10" ht="20.100000000000001" customHeight="1" x14ac:dyDescent="0.2">
      <c r="A31" s="4"/>
      <c r="B31" s="5" t="s">
        <v>36</v>
      </c>
      <c r="C31" s="85" t="s">
        <v>34</v>
      </c>
      <c r="D31" s="85"/>
      <c r="E31" s="85"/>
      <c r="F31" s="85"/>
      <c r="G31" s="85"/>
      <c r="H31" s="85"/>
      <c r="I31" s="85"/>
      <c r="J31" s="4"/>
    </row>
    <row r="32" spans="1:10" ht="20.100000000000001" customHeight="1" x14ac:dyDescent="0.2">
      <c r="A32" s="4"/>
      <c r="B32" s="86" t="s">
        <v>35</v>
      </c>
      <c r="C32" s="85" t="s">
        <v>185</v>
      </c>
      <c r="D32" s="85"/>
      <c r="E32" s="85"/>
      <c r="F32" s="85"/>
      <c r="G32" s="85"/>
      <c r="H32" s="85"/>
      <c r="I32" s="85"/>
      <c r="J32" s="4"/>
    </row>
    <row r="33" spans="1:10" ht="20.100000000000001" customHeight="1" x14ac:dyDescent="0.2">
      <c r="A33" s="4"/>
      <c r="B33" s="86"/>
      <c r="C33" s="85" t="s">
        <v>186</v>
      </c>
      <c r="D33" s="85"/>
      <c r="E33" s="85"/>
      <c r="F33" s="85"/>
      <c r="G33" s="85"/>
      <c r="H33" s="85"/>
      <c r="I33" s="85"/>
      <c r="J33" s="4"/>
    </row>
    <row r="34" spans="1:10" ht="20.100000000000001" customHeight="1" x14ac:dyDescent="0.2">
      <c r="A34" s="4"/>
      <c r="B34" s="86"/>
      <c r="C34" s="85" t="s">
        <v>34</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0.100000000000001" customHeight="1" x14ac:dyDescent="0.2">
      <c r="A36" s="4"/>
      <c r="B36" s="86"/>
      <c r="C36" s="85" t="s">
        <v>34</v>
      </c>
      <c r="D36" s="85"/>
      <c r="E36" s="85"/>
      <c r="F36" s="85"/>
      <c r="G36" s="85"/>
      <c r="H36" s="85"/>
      <c r="I36" s="85"/>
      <c r="J36" s="4"/>
    </row>
    <row r="37" spans="1:10" ht="21.75" customHeight="1" x14ac:dyDescent="0.2">
      <c r="A37" s="4"/>
      <c r="B37" s="86"/>
      <c r="C37" s="85" t="s">
        <v>34</v>
      </c>
      <c r="D37" s="85"/>
      <c r="E37" s="85"/>
      <c r="F37" s="85"/>
      <c r="G37" s="85"/>
      <c r="H37" s="85"/>
      <c r="I37" s="85"/>
      <c r="J37" s="4"/>
    </row>
    <row r="38" spans="1:10" ht="9.75" customHeight="1" x14ac:dyDescent="0.2">
      <c r="A38" s="4"/>
      <c r="B38" s="4"/>
      <c r="C38" s="4"/>
      <c r="D38" s="4"/>
      <c r="E38" s="4"/>
      <c r="F38" s="4"/>
      <c r="G38" s="4"/>
      <c r="H38" s="4"/>
      <c r="I38" s="4"/>
      <c r="J38" s="4"/>
    </row>
  </sheetData>
  <mergeCells count="16">
    <mergeCell ref="C8:D8"/>
    <mergeCell ref="B17:B18"/>
    <mergeCell ref="C31:I31"/>
    <mergeCell ref="B32:B37"/>
    <mergeCell ref="C32:I32"/>
    <mergeCell ref="C33:I33"/>
    <mergeCell ref="C34:I34"/>
    <mergeCell ref="C35:I35"/>
    <mergeCell ref="C36:I36"/>
    <mergeCell ref="C37:I37"/>
    <mergeCell ref="C7:I7"/>
    <mergeCell ref="B2:I2"/>
    <mergeCell ref="C3:D3"/>
    <mergeCell ref="C4:D4"/>
    <mergeCell ref="C5:D5"/>
    <mergeCell ref="C6:I6"/>
  </mergeCells>
  <pageMargins left="0.33" right="0.16" top="0.69" bottom="0.26" header="0.22" footer="0.16"/>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2" ySplit="2" topLeftCell="C3" activePane="bottomRight" state="frozen"/>
      <selection pane="topRight" activeCell="B1" sqref="B1"/>
      <selection pane="bottomLeft" activeCell="A2" sqref="A2"/>
      <selection pane="bottomRight" activeCell="G12" sqref="G12"/>
    </sheetView>
  </sheetViews>
  <sheetFormatPr defaultColWidth="9" defaultRowHeight="20.100000000000001" customHeight="1" x14ac:dyDescent="0.2"/>
  <cols>
    <col min="1" max="1" width="4.125" style="1" customWidth="1"/>
    <col min="2" max="2" width="15" style="1" customWidth="1"/>
    <col min="3" max="3" width="9.625" style="1" customWidth="1"/>
    <col min="4" max="5" width="9.375" style="1" customWidth="1"/>
    <col min="6" max="6" width="6.375" style="1" customWidth="1"/>
    <col min="7" max="8" width="10.25" style="1" customWidth="1"/>
    <col min="9" max="9" width="13.625" style="1" customWidth="1"/>
    <col min="10" max="10" width="4.25" style="1" customWidth="1"/>
    <col min="11" max="11" width="24.375" style="1" customWidth="1"/>
    <col min="12" max="16384" width="9" style="1"/>
  </cols>
  <sheetData>
    <row r="1" spans="1:10" ht="8.25" customHeight="1" x14ac:dyDescent="0.2">
      <c r="A1" s="4"/>
      <c r="B1" s="4"/>
      <c r="C1" s="4"/>
      <c r="D1" s="4"/>
      <c r="E1" s="4"/>
      <c r="F1" s="4"/>
      <c r="G1" s="4"/>
      <c r="H1" s="4"/>
      <c r="I1" s="4"/>
      <c r="J1" s="4"/>
    </row>
    <row r="2" spans="1:10" ht="26.25" customHeight="1" x14ac:dyDescent="0.2">
      <c r="A2" s="4"/>
      <c r="B2" s="81" t="str">
        <f>C7</f>
        <v>PA20 : ร้อยละผลงานวิจัย/R2R ด้านสุขภาพที่ให้หน่วยงานต่างๆ นำไปใช้ประโยชน์ (ร้อยละ 25)</v>
      </c>
      <c r="C2" s="81"/>
      <c r="D2" s="81"/>
      <c r="E2" s="81"/>
      <c r="F2" s="81"/>
      <c r="G2" s="81"/>
      <c r="H2" s="81"/>
      <c r="I2" s="81"/>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241607</v>
      </c>
      <c r="D4" s="82"/>
      <c r="E4" s="17"/>
      <c r="F4" s="17"/>
      <c r="G4" s="17"/>
      <c r="H4" s="17"/>
      <c r="I4" s="17"/>
      <c r="J4" s="4"/>
    </row>
    <row r="5" spans="1:10" ht="20.100000000000001" customHeight="1" x14ac:dyDescent="0.2">
      <c r="A5" s="4"/>
      <c r="B5" s="8" t="s">
        <v>66</v>
      </c>
      <c r="C5" s="83" t="s">
        <v>141</v>
      </c>
      <c r="D5" s="83"/>
      <c r="E5" s="17"/>
      <c r="F5" s="17"/>
      <c r="G5" s="17"/>
      <c r="H5" s="17"/>
      <c r="I5" s="17"/>
      <c r="J5" s="4"/>
    </row>
    <row r="6" spans="1:10" ht="20.100000000000001" customHeight="1" x14ac:dyDescent="0.2">
      <c r="A6" s="4"/>
      <c r="B6" s="8" t="s">
        <v>64</v>
      </c>
      <c r="C6" s="78" t="s">
        <v>142</v>
      </c>
      <c r="D6" s="78"/>
      <c r="E6" s="78"/>
      <c r="F6" s="78"/>
      <c r="G6" s="78"/>
      <c r="H6" s="78"/>
      <c r="I6" s="78"/>
      <c r="J6" s="4"/>
    </row>
    <row r="7" spans="1:10" ht="18.75" customHeight="1" x14ac:dyDescent="0.2">
      <c r="A7" s="4"/>
      <c r="B7" s="8" t="s">
        <v>62</v>
      </c>
      <c r="C7" s="84" t="s">
        <v>159</v>
      </c>
      <c r="D7" s="84"/>
      <c r="E7" s="84"/>
      <c r="F7" s="84"/>
      <c r="G7" s="84"/>
      <c r="H7" s="84"/>
      <c r="I7" s="84"/>
      <c r="J7" s="4"/>
    </row>
    <row r="8" spans="1:10" ht="20.100000000000001" customHeight="1" x14ac:dyDescent="0.2">
      <c r="A8" s="4"/>
      <c r="B8" s="8" t="s">
        <v>73</v>
      </c>
      <c r="C8" s="83" t="s">
        <v>74</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5" t="s">
        <v>263</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39">
        <v>5</v>
      </c>
      <c r="D12" s="17"/>
      <c r="E12" s="17"/>
      <c r="F12" s="17"/>
      <c r="G12" s="17"/>
      <c r="H12" s="17"/>
      <c r="I12" s="17"/>
      <c r="J12" s="4"/>
    </row>
    <row r="13" spans="1:10" ht="20.100000000000001" customHeight="1" x14ac:dyDescent="0.2">
      <c r="A13" s="4"/>
      <c r="B13" s="6" t="s">
        <v>54</v>
      </c>
      <c r="C13" s="39">
        <v>10</v>
      </c>
      <c r="D13" s="17"/>
      <c r="E13" s="17"/>
      <c r="F13" s="17"/>
      <c r="G13" s="17"/>
      <c r="H13" s="17"/>
      <c r="I13" s="17"/>
      <c r="J13" s="4"/>
    </row>
    <row r="14" spans="1:10" ht="20.100000000000001" customHeight="1" x14ac:dyDescent="0.2">
      <c r="A14" s="4"/>
      <c r="B14" s="6" t="s">
        <v>53</v>
      </c>
      <c r="C14" s="39">
        <v>15</v>
      </c>
      <c r="D14" s="17"/>
      <c r="E14" s="17"/>
      <c r="F14" s="17"/>
      <c r="G14" s="17"/>
      <c r="H14" s="17"/>
      <c r="I14" s="17"/>
      <c r="J14" s="4"/>
    </row>
    <row r="15" spans="1:10" ht="20.100000000000001" customHeight="1" x14ac:dyDescent="0.2">
      <c r="A15" s="4"/>
      <c r="B15" s="6" t="s">
        <v>52</v>
      </c>
      <c r="C15" s="39">
        <v>20</v>
      </c>
      <c r="D15" s="17"/>
      <c r="E15" s="17"/>
      <c r="F15" s="17"/>
      <c r="G15" s="17"/>
      <c r="H15" s="17"/>
      <c r="I15" s="17"/>
      <c r="J15" s="4"/>
    </row>
    <row r="16" spans="1:10" ht="20.100000000000001" customHeight="1" x14ac:dyDescent="0.2">
      <c r="A16" s="4"/>
      <c r="B16" s="6" t="s">
        <v>51</v>
      </c>
      <c r="C16" s="40">
        <v>25</v>
      </c>
      <c r="D16" s="17"/>
      <c r="E16" s="17"/>
      <c r="F16" s="17"/>
      <c r="G16" s="17"/>
      <c r="H16" s="17"/>
      <c r="I16" s="17"/>
      <c r="J16" s="4"/>
    </row>
    <row r="17" spans="1:10" ht="21" x14ac:dyDescent="0.2">
      <c r="A17" s="4"/>
      <c r="B17" s="79" t="s">
        <v>50</v>
      </c>
      <c r="C17" s="73" t="s">
        <v>49</v>
      </c>
      <c r="D17" s="18" t="s">
        <v>48</v>
      </c>
      <c r="E17" s="18" t="s">
        <v>47</v>
      </c>
      <c r="F17" s="18" t="s">
        <v>46</v>
      </c>
      <c r="G17" s="18" t="s">
        <v>45</v>
      </c>
      <c r="H17" s="18" t="s">
        <v>44</v>
      </c>
      <c r="I17" s="18" t="s">
        <v>11</v>
      </c>
      <c r="J17" s="4"/>
    </row>
    <row r="18" spans="1:10" ht="23.25" customHeight="1" x14ac:dyDescent="0.2">
      <c r="A18" s="4"/>
      <c r="B18" s="80"/>
      <c r="C18" s="73" t="s">
        <v>43</v>
      </c>
      <c r="D18" s="18" t="s">
        <v>42</v>
      </c>
      <c r="E18" s="18" t="s">
        <v>41</v>
      </c>
      <c r="F18" s="18" t="s">
        <v>40</v>
      </c>
      <c r="G18" s="18" t="s">
        <v>39</v>
      </c>
      <c r="H18" s="23" t="s">
        <v>38</v>
      </c>
      <c r="I18" s="18" t="s">
        <v>37</v>
      </c>
      <c r="J18" s="4"/>
    </row>
    <row r="19" spans="1:10" ht="20.100000000000001" customHeight="1" x14ac:dyDescent="0.2">
      <c r="A19" s="4"/>
      <c r="B19" s="2" t="s">
        <v>10</v>
      </c>
      <c r="C19" s="24">
        <v>22</v>
      </c>
      <c r="D19" s="24">
        <v>22</v>
      </c>
      <c r="E19" s="20">
        <f>C19/D19*100</f>
        <v>100</v>
      </c>
      <c r="F19" s="20">
        <f>IF(E19&lt;=$C$13,1,IF(E19&lt;$C$14,2,IF(E19&lt;$C$15,3,IF(E19&lt;$C$16,4,IF(E19&gt;=$C$16,5)))))</f>
        <v>5</v>
      </c>
      <c r="G19" s="20">
        <f>IF(E19&lt;=$C$12,0,IF(E19&lt;=$C$13,((E19-$C$12)/($C$13-$C$12)),IF(E19&lt;$C$14,((E19-$C$13)/($C$14-$C$13)),IF(E19&lt;$C$15,((E19-$C$14)/($C$15-$C$14)),IF(E19&lt;$C$16,((E19-$C$15)/($C$16-$C$15)),IF(E19&gt;=$C$16,0))))))</f>
        <v>0</v>
      </c>
      <c r="H19" s="20">
        <f>F19+G19</f>
        <v>5</v>
      </c>
      <c r="I19" s="20">
        <f>$C$9*H19</f>
        <v>50</v>
      </c>
      <c r="J19" s="4"/>
    </row>
    <row r="20" spans="1:10" ht="20.100000000000001" customHeight="1" x14ac:dyDescent="0.2">
      <c r="A20" s="4"/>
      <c r="B20" s="2" t="s">
        <v>0</v>
      </c>
      <c r="C20" s="24">
        <v>9</v>
      </c>
      <c r="D20" s="24">
        <v>9</v>
      </c>
      <c r="E20" s="20">
        <f t="shared" ref="E20:E30" si="0">C20/D20*100</f>
        <v>100</v>
      </c>
      <c r="F20" s="20">
        <f t="shared" ref="F20:F30" si="1">IF(E20&lt;=$C$13,1,IF(E20&lt;$C$14,2,IF(E20&lt;$C$15,3,IF(E20&lt;$C$16,4,IF(E20&gt;=$C$16,5)))))</f>
        <v>5</v>
      </c>
      <c r="G20" s="20">
        <f t="shared" ref="G20:G30" si="2">IF(E20&lt;=$C$12,0,IF(E20&lt;=$C$13,((E20-$C$12)/($C$13-$C$12)),IF(E20&lt;$C$14,((E20-$C$13)/($C$14-$C$13)),IF(E20&lt;$C$15,((E20-$C$14)/($C$15-$C$14)),IF(E20&lt;$C$16,((E20-$C$15)/($C$16-$C$15)),IF(E20&gt;=$C$16,0))))))</f>
        <v>0</v>
      </c>
      <c r="H20" s="20">
        <f t="shared" ref="H20:H30" si="3">F20+G20</f>
        <v>5</v>
      </c>
      <c r="I20" s="20">
        <f t="shared" ref="I20:I29" si="4">$C$9*H20</f>
        <v>50</v>
      </c>
      <c r="J20" s="4"/>
    </row>
    <row r="21" spans="1:10" ht="20.100000000000001" customHeight="1" x14ac:dyDescent="0.2">
      <c r="A21" s="4"/>
      <c r="B21" s="2" t="s">
        <v>1</v>
      </c>
      <c r="C21" s="24">
        <v>13</v>
      </c>
      <c r="D21" s="24">
        <v>13</v>
      </c>
      <c r="E21" s="20">
        <f t="shared" si="0"/>
        <v>100</v>
      </c>
      <c r="F21" s="20">
        <f t="shared" si="1"/>
        <v>5</v>
      </c>
      <c r="G21" s="20">
        <f t="shared" si="2"/>
        <v>0</v>
      </c>
      <c r="H21" s="20">
        <f t="shared" si="3"/>
        <v>5</v>
      </c>
      <c r="I21" s="20">
        <f t="shared" si="4"/>
        <v>50</v>
      </c>
      <c r="J21" s="4"/>
    </row>
    <row r="22" spans="1:10" ht="20.100000000000001" customHeight="1" x14ac:dyDescent="0.2">
      <c r="A22" s="4"/>
      <c r="B22" s="2" t="s">
        <v>2</v>
      </c>
      <c r="C22" s="24">
        <v>13</v>
      </c>
      <c r="D22" s="24">
        <v>13</v>
      </c>
      <c r="E22" s="20">
        <f t="shared" si="0"/>
        <v>100</v>
      </c>
      <c r="F22" s="20">
        <f t="shared" si="1"/>
        <v>5</v>
      </c>
      <c r="G22" s="20">
        <f t="shared" si="2"/>
        <v>0</v>
      </c>
      <c r="H22" s="20">
        <f t="shared" si="3"/>
        <v>5</v>
      </c>
      <c r="I22" s="20">
        <f t="shared" si="4"/>
        <v>50</v>
      </c>
      <c r="J22" s="4"/>
    </row>
    <row r="23" spans="1:10" ht="20.100000000000001" customHeight="1" x14ac:dyDescent="0.2">
      <c r="A23" s="4"/>
      <c r="B23" s="2" t="s">
        <v>3</v>
      </c>
      <c r="C23" s="24">
        <v>17</v>
      </c>
      <c r="D23" s="24">
        <v>17</v>
      </c>
      <c r="E23" s="20">
        <f t="shared" si="0"/>
        <v>100</v>
      </c>
      <c r="F23" s="20">
        <f t="shared" si="1"/>
        <v>5</v>
      </c>
      <c r="G23" s="20">
        <f t="shared" si="2"/>
        <v>0</v>
      </c>
      <c r="H23" s="20">
        <f t="shared" si="3"/>
        <v>5</v>
      </c>
      <c r="I23" s="20">
        <f t="shared" si="4"/>
        <v>50</v>
      </c>
      <c r="J23" s="4"/>
    </row>
    <row r="24" spans="1:10" ht="20.100000000000001" customHeight="1" x14ac:dyDescent="0.2">
      <c r="A24" s="4"/>
      <c r="B24" s="2" t="s">
        <v>4</v>
      </c>
      <c r="C24" s="24">
        <v>13</v>
      </c>
      <c r="D24" s="24">
        <v>13</v>
      </c>
      <c r="E24" s="20">
        <f t="shared" si="0"/>
        <v>100</v>
      </c>
      <c r="F24" s="20">
        <f t="shared" si="1"/>
        <v>5</v>
      </c>
      <c r="G24" s="20">
        <f t="shared" si="2"/>
        <v>0</v>
      </c>
      <c r="H24" s="20">
        <f t="shared" si="3"/>
        <v>5</v>
      </c>
      <c r="I24" s="20">
        <f t="shared" si="4"/>
        <v>50</v>
      </c>
      <c r="J24" s="4"/>
    </row>
    <row r="25" spans="1:10" ht="20.100000000000001" customHeight="1" x14ac:dyDescent="0.2">
      <c r="A25" s="4"/>
      <c r="B25" s="2" t="s">
        <v>5</v>
      </c>
      <c r="C25" s="24">
        <v>3</v>
      </c>
      <c r="D25" s="24">
        <v>3</v>
      </c>
      <c r="E25" s="20">
        <f t="shared" si="0"/>
        <v>100</v>
      </c>
      <c r="F25" s="20">
        <f t="shared" si="1"/>
        <v>5</v>
      </c>
      <c r="G25" s="20">
        <f t="shared" si="2"/>
        <v>0</v>
      </c>
      <c r="H25" s="20">
        <f t="shared" si="3"/>
        <v>5</v>
      </c>
      <c r="I25" s="20">
        <f t="shared" si="4"/>
        <v>50</v>
      </c>
      <c r="J25" s="4"/>
    </row>
    <row r="26" spans="1:10" ht="20.100000000000001" customHeight="1" x14ac:dyDescent="0.2">
      <c r="A26" s="4"/>
      <c r="B26" s="2" t="s">
        <v>14</v>
      </c>
      <c r="C26" s="24">
        <v>16</v>
      </c>
      <c r="D26" s="24">
        <v>16</v>
      </c>
      <c r="E26" s="20">
        <f t="shared" si="0"/>
        <v>100</v>
      </c>
      <c r="F26" s="20">
        <f t="shared" si="1"/>
        <v>5</v>
      </c>
      <c r="G26" s="20">
        <f t="shared" si="2"/>
        <v>0</v>
      </c>
      <c r="H26" s="20">
        <f t="shared" si="3"/>
        <v>5</v>
      </c>
      <c r="I26" s="20">
        <f t="shared" si="4"/>
        <v>50</v>
      </c>
      <c r="J26" s="4"/>
    </row>
    <row r="27" spans="1:10" ht="20.100000000000001" customHeight="1" x14ac:dyDescent="0.2">
      <c r="A27" s="4"/>
      <c r="B27" s="3" t="s">
        <v>6</v>
      </c>
      <c r="C27" s="24">
        <v>7</v>
      </c>
      <c r="D27" s="24">
        <v>7</v>
      </c>
      <c r="E27" s="20">
        <f t="shared" si="0"/>
        <v>100</v>
      </c>
      <c r="F27" s="20">
        <f t="shared" si="1"/>
        <v>5</v>
      </c>
      <c r="G27" s="20">
        <f t="shared" si="2"/>
        <v>0</v>
      </c>
      <c r="H27" s="20">
        <f t="shared" si="3"/>
        <v>5</v>
      </c>
      <c r="I27" s="20">
        <f t="shared" si="4"/>
        <v>50</v>
      </c>
      <c r="J27" s="4"/>
    </row>
    <row r="28" spans="1:10" ht="20.100000000000001" customHeight="1" x14ac:dyDescent="0.2">
      <c r="A28" s="4"/>
      <c r="B28" s="3" t="s">
        <v>7</v>
      </c>
      <c r="C28" s="24">
        <v>10</v>
      </c>
      <c r="D28" s="24">
        <v>10</v>
      </c>
      <c r="E28" s="20">
        <f t="shared" si="0"/>
        <v>100</v>
      </c>
      <c r="F28" s="20">
        <f t="shared" si="1"/>
        <v>5</v>
      </c>
      <c r="G28" s="20">
        <f t="shared" si="2"/>
        <v>0</v>
      </c>
      <c r="H28" s="20">
        <f t="shared" si="3"/>
        <v>5</v>
      </c>
      <c r="I28" s="20">
        <f t="shared" si="4"/>
        <v>50</v>
      </c>
      <c r="J28" s="4"/>
    </row>
    <row r="29" spans="1:10" ht="20.100000000000001" customHeight="1" x14ac:dyDescent="0.2">
      <c r="A29" s="4"/>
      <c r="B29" s="3" t="s">
        <v>8</v>
      </c>
      <c r="C29" s="24">
        <v>6</v>
      </c>
      <c r="D29" s="24">
        <v>6</v>
      </c>
      <c r="E29" s="20">
        <f t="shared" si="0"/>
        <v>100</v>
      </c>
      <c r="F29" s="20">
        <f t="shared" si="1"/>
        <v>5</v>
      </c>
      <c r="G29" s="20">
        <f t="shared" si="2"/>
        <v>0</v>
      </c>
      <c r="H29" s="20">
        <f t="shared" si="3"/>
        <v>5</v>
      </c>
      <c r="I29" s="20">
        <f t="shared" si="4"/>
        <v>50</v>
      </c>
      <c r="J29" s="4"/>
    </row>
    <row r="30" spans="1:10" ht="20.100000000000001" customHeight="1" x14ac:dyDescent="0.2">
      <c r="A30" s="4"/>
      <c r="B30" s="18" t="s">
        <v>9</v>
      </c>
      <c r="C30" s="25">
        <f>SUM(C19:C29)</f>
        <v>129</v>
      </c>
      <c r="D30" s="25">
        <f>SUM(D19:D29)</f>
        <v>129</v>
      </c>
      <c r="E30" s="73">
        <f t="shared" si="0"/>
        <v>100</v>
      </c>
      <c r="F30" s="73">
        <f t="shared" si="1"/>
        <v>5</v>
      </c>
      <c r="G30" s="73">
        <f t="shared" si="2"/>
        <v>0</v>
      </c>
      <c r="H30" s="73">
        <f t="shared" si="3"/>
        <v>5</v>
      </c>
      <c r="I30" s="73">
        <f>$C$9*H30</f>
        <v>50</v>
      </c>
      <c r="J30" s="4"/>
    </row>
    <row r="31" spans="1:10" ht="20.100000000000001" customHeight="1" x14ac:dyDescent="0.2">
      <c r="A31" s="4"/>
      <c r="B31" s="5" t="s">
        <v>36</v>
      </c>
      <c r="C31" s="85" t="s">
        <v>34</v>
      </c>
      <c r="D31" s="85"/>
      <c r="E31" s="85"/>
      <c r="F31" s="85"/>
      <c r="G31" s="85"/>
      <c r="H31" s="85"/>
      <c r="I31" s="85"/>
      <c r="J31" s="4"/>
    </row>
    <row r="32" spans="1:10" ht="20.100000000000001" customHeight="1" x14ac:dyDescent="0.2">
      <c r="A32" s="4"/>
      <c r="B32" s="86" t="s">
        <v>35</v>
      </c>
      <c r="C32" s="85" t="s">
        <v>264</v>
      </c>
      <c r="D32" s="85"/>
      <c r="E32" s="85"/>
      <c r="F32" s="85"/>
      <c r="G32" s="85"/>
      <c r="H32" s="85"/>
      <c r="I32" s="85"/>
      <c r="J32" s="4"/>
    </row>
    <row r="33" spans="1:10" ht="20.100000000000001" customHeight="1" x14ac:dyDescent="0.2">
      <c r="A33" s="4"/>
      <c r="B33" s="86"/>
      <c r="C33" s="85" t="s">
        <v>265</v>
      </c>
      <c r="D33" s="85"/>
      <c r="E33" s="85"/>
      <c r="F33" s="85"/>
      <c r="G33" s="85"/>
      <c r="H33" s="85"/>
      <c r="I33" s="85"/>
      <c r="J33" s="4"/>
    </row>
    <row r="34" spans="1:10" ht="20.100000000000001" customHeight="1" x14ac:dyDescent="0.2">
      <c r="A34" s="4"/>
      <c r="B34" s="86"/>
      <c r="C34" s="85" t="s">
        <v>266</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0.100000000000001" customHeight="1" x14ac:dyDescent="0.2">
      <c r="A36" s="4"/>
      <c r="B36" s="86"/>
      <c r="C36" s="85" t="s">
        <v>34</v>
      </c>
      <c r="D36" s="85"/>
      <c r="E36" s="85"/>
      <c r="F36" s="85"/>
      <c r="G36" s="85"/>
      <c r="H36" s="85"/>
      <c r="I36" s="85"/>
      <c r="J36" s="4"/>
    </row>
    <row r="37" spans="1:10" ht="21.75" customHeight="1" x14ac:dyDescent="0.2">
      <c r="A37" s="4"/>
      <c r="B37" s="86"/>
      <c r="C37" s="85" t="s">
        <v>34</v>
      </c>
      <c r="D37" s="85"/>
      <c r="E37" s="85"/>
      <c r="F37" s="85"/>
      <c r="G37" s="85"/>
      <c r="H37" s="85"/>
      <c r="I37" s="85"/>
      <c r="J37" s="4"/>
    </row>
    <row r="38" spans="1:10" ht="9.75" customHeight="1" x14ac:dyDescent="0.2">
      <c r="A38" s="4"/>
      <c r="B38" s="4"/>
      <c r="C38" s="4"/>
      <c r="D38" s="4"/>
      <c r="E38" s="4"/>
      <c r="F38" s="4"/>
      <c r="G38" s="4"/>
      <c r="H38" s="4"/>
      <c r="I38" s="4"/>
      <c r="J38" s="4"/>
    </row>
  </sheetData>
  <mergeCells count="16">
    <mergeCell ref="C37:I37"/>
    <mergeCell ref="C31:I31"/>
    <mergeCell ref="B32:B37"/>
    <mergeCell ref="C32:I32"/>
    <mergeCell ref="C33:I33"/>
    <mergeCell ref="C34:I34"/>
    <mergeCell ref="C35:I35"/>
    <mergeCell ref="C36:I36"/>
    <mergeCell ref="B17:B18"/>
    <mergeCell ref="B2:I2"/>
    <mergeCell ref="C3:D3"/>
    <mergeCell ref="C4:D4"/>
    <mergeCell ref="C5:D5"/>
    <mergeCell ref="C6:I6"/>
    <mergeCell ref="C7:I7"/>
    <mergeCell ref="C8:D8"/>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2" ySplit="2" topLeftCell="C3" activePane="bottomRight" state="frozen"/>
      <selection pane="topRight" activeCell="B1" sqref="B1"/>
      <selection pane="bottomLeft" activeCell="A2" sqref="A2"/>
      <selection pane="bottomRight" activeCell="C7" sqref="C7:I7"/>
    </sheetView>
  </sheetViews>
  <sheetFormatPr defaultRowHeight="20.100000000000001" customHeight="1" x14ac:dyDescent="0.2"/>
  <cols>
    <col min="1" max="1" width="2.25" style="1" customWidth="1"/>
    <col min="2" max="2" width="15" style="1" customWidth="1"/>
    <col min="3" max="3" width="11.875" style="1" customWidth="1"/>
    <col min="4" max="4" width="10.125" style="1" bestFit="1" customWidth="1"/>
    <col min="5" max="5" width="9.5" style="1" customWidth="1"/>
    <col min="6" max="6" width="6.5" style="1" customWidth="1"/>
    <col min="7" max="8" width="10.25" style="1" customWidth="1"/>
    <col min="9" max="9" width="13" style="1" customWidth="1"/>
    <col min="10" max="10" width="2.5" style="1" customWidth="1"/>
    <col min="11" max="11" width="24.5" style="1" customWidth="1"/>
    <col min="12" max="16384" width="9" style="1"/>
  </cols>
  <sheetData>
    <row r="1" spans="1:10" ht="9.75" customHeight="1" x14ac:dyDescent="0.2">
      <c r="A1" s="4"/>
      <c r="B1" s="4"/>
      <c r="C1" s="4"/>
      <c r="D1" s="4"/>
      <c r="E1" s="4"/>
      <c r="F1" s="4"/>
      <c r="G1" s="4"/>
      <c r="H1" s="4"/>
      <c r="I1" s="4"/>
      <c r="J1" s="4"/>
    </row>
    <row r="2" spans="1:10" ht="22.5" customHeight="1" x14ac:dyDescent="0.2">
      <c r="A2" s="4"/>
      <c r="B2" s="105" t="str">
        <f>C7</f>
        <v xml:space="preserve">PA21 : ร้อยละของเด็กวัยเรียนสูงดีสมส่วน (ไม่น้อยกว่าร้อยละ 68)
</v>
      </c>
      <c r="C2" s="105"/>
      <c r="D2" s="105"/>
      <c r="E2" s="105"/>
      <c r="F2" s="105"/>
      <c r="G2" s="105"/>
      <c r="H2" s="105"/>
      <c r="I2" s="105"/>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t="s">
        <v>346</v>
      </c>
      <c r="D4" s="82"/>
      <c r="E4" s="17"/>
      <c r="F4" s="17"/>
      <c r="G4" s="17"/>
      <c r="H4" s="17"/>
      <c r="I4" s="17"/>
      <c r="J4" s="4"/>
    </row>
    <row r="5" spans="1:10" ht="20.100000000000001" customHeight="1" x14ac:dyDescent="0.2">
      <c r="A5" s="4"/>
      <c r="B5" s="8" t="s">
        <v>66</v>
      </c>
      <c r="C5" s="83" t="s">
        <v>160</v>
      </c>
      <c r="D5" s="83"/>
      <c r="E5" s="17"/>
      <c r="F5" s="17"/>
      <c r="G5" s="17"/>
      <c r="H5" s="17"/>
      <c r="I5" s="17"/>
      <c r="J5" s="4"/>
    </row>
    <row r="6" spans="1:10" ht="20.100000000000001" customHeight="1" x14ac:dyDescent="0.2">
      <c r="A6" s="4"/>
      <c r="B6" s="8" t="s">
        <v>64</v>
      </c>
      <c r="C6" s="78" t="s">
        <v>71</v>
      </c>
      <c r="D6" s="78"/>
      <c r="E6" s="78"/>
      <c r="F6" s="78"/>
      <c r="G6" s="78"/>
      <c r="H6" s="78"/>
      <c r="I6" s="78"/>
      <c r="J6" s="4"/>
    </row>
    <row r="7" spans="1:10" ht="28.5" customHeight="1" x14ac:dyDescent="0.2">
      <c r="A7" s="4"/>
      <c r="B7" s="8" t="s">
        <v>62</v>
      </c>
      <c r="C7" s="84" t="s">
        <v>178</v>
      </c>
      <c r="D7" s="84"/>
      <c r="E7" s="84"/>
      <c r="F7" s="84"/>
      <c r="G7" s="84"/>
      <c r="H7" s="84"/>
      <c r="I7" s="84"/>
      <c r="J7" s="4"/>
    </row>
    <row r="8" spans="1:10" ht="20.100000000000001" customHeight="1" x14ac:dyDescent="0.2">
      <c r="A8" s="4"/>
      <c r="B8" s="8" t="s">
        <v>60</v>
      </c>
      <c r="C8" s="83" t="s">
        <v>59</v>
      </c>
      <c r="D8" s="83"/>
      <c r="E8" s="17"/>
      <c r="F8" s="17"/>
      <c r="G8" s="17"/>
      <c r="H8" s="17"/>
      <c r="I8" s="17"/>
      <c r="J8" s="4"/>
    </row>
    <row r="9" spans="1:10" ht="20.100000000000001" customHeight="1" x14ac:dyDescent="0.2">
      <c r="A9" s="4"/>
      <c r="B9" s="8" t="s">
        <v>58</v>
      </c>
      <c r="C9" s="21">
        <v>5</v>
      </c>
      <c r="D9" s="17"/>
      <c r="E9" s="17"/>
      <c r="F9" s="17"/>
      <c r="G9" s="17"/>
      <c r="H9" s="17"/>
      <c r="I9" s="17"/>
      <c r="J9" s="4"/>
    </row>
    <row r="10" spans="1:10" ht="20.100000000000001" customHeight="1" x14ac:dyDescent="0.2">
      <c r="A10" s="4"/>
      <c r="B10" s="8" t="s">
        <v>57</v>
      </c>
      <c r="C10" s="75">
        <v>68</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75">
        <v>61</v>
      </c>
      <c r="D12" s="17"/>
      <c r="E12" s="17"/>
      <c r="F12" s="17"/>
      <c r="G12" s="17"/>
      <c r="H12" s="17"/>
      <c r="I12" s="17"/>
      <c r="J12" s="4"/>
    </row>
    <row r="13" spans="1:10" ht="20.100000000000001" customHeight="1" x14ac:dyDescent="0.2">
      <c r="A13" s="4"/>
      <c r="B13" s="6" t="s">
        <v>54</v>
      </c>
      <c r="C13" s="75">
        <v>63</v>
      </c>
      <c r="D13" s="17"/>
      <c r="E13" s="17"/>
      <c r="F13" s="17"/>
      <c r="G13" s="17"/>
      <c r="H13" s="17"/>
      <c r="I13" s="17"/>
      <c r="J13" s="4"/>
    </row>
    <row r="14" spans="1:10" ht="20.100000000000001" customHeight="1" x14ac:dyDescent="0.2">
      <c r="A14" s="4"/>
      <c r="B14" s="6" t="s">
        <v>53</v>
      </c>
      <c r="C14" s="75">
        <v>65</v>
      </c>
      <c r="D14" s="17"/>
      <c r="E14" s="17"/>
      <c r="F14" s="17"/>
      <c r="G14" s="17"/>
      <c r="H14" s="17"/>
      <c r="I14" s="17"/>
      <c r="J14" s="4"/>
    </row>
    <row r="15" spans="1:10" ht="20.100000000000001" customHeight="1" x14ac:dyDescent="0.2">
      <c r="A15" s="4"/>
      <c r="B15" s="6" t="s">
        <v>52</v>
      </c>
      <c r="C15" s="75">
        <v>67</v>
      </c>
      <c r="D15" s="17"/>
      <c r="E15" s="17"/>
      <c r="F15" s="17"/>
      <c r="G15" s="17"/>
      <c r="H15" s="17"/>
      <c r="I15" s="17"/>
      <c r="J15" s="4"/>
    </row>
    <row r="16" spans="1:10" ht="20.100000000000001" customHeight="1" x14ac:dyDescent="0.2">
      <c r="A16" s="4"/>
      <c r="B16" s="6" t="s">
        <v>51</v>
      </c>
      <c r="C16" s="75">
        <v>69</v>
      </c>
      <c r="D16" s="17"/>
      <c r="E16" s="17"/>
      <c r="F16" s="17"/>
      <c r="G16" s="17"/>
      <c r="H16" s="17"/>
      <c r="I16" s="17"/>
      <c r="J16" s="4"/>
    </row>
    <row r="17" spans="1:10" ht="21" x14ac:dyDescent="0.2">
      <c r="A17" s="4"/>
      <c r="B17" s="79" t="s">
        <v>50</v>
      </c>
      <c r="C17" s="73" t="s">
        <v>49</v>
      </c>
      <c r="D17" s="18" t="s">
        <v>48</v>
      </c>
      <c r="E17" s="18" t="s">
        <v>47</v>
      </c>
      <c r="F17" s="18" t="s">
        <v>46</v>
      </c>
      <c r="G17" s="18" t="s">
        <v>45</v>
      </c>
      <c r="H17" s="18" t="s">
        <v>44</v>
      </c>
      <c r="I17" s="18" t="s">
        <v>11</v>
      </c>
      <c r="J17" s="4"/>
    </row>
    <row r="18" spans="1:10" ht="23.25" customHeight="1" x14ac:dyDescent="0.2">
      <c r="A18" s="4"/>
      <c r="B18" s="80"/>
      <c r="C18" s="73" t="s">
        <v>43</v>
      </c>
      <c r="D18" s="18" t="s">
        <v>42</v>
      </c>
      <c r="E18" s="18" t="s">
        <v>41</v>
      </c>
      <c r="F18" s="18" t="s">
        <v>40</v>
      </c>
      <c r="G18" s="18" t="s">
        <v>39</v>
      </c>
      <c r="H18" s="18" t="s">
        <v>38</v>
      </c>
      <c r="I18" s="18" t="s">
        <v>37</v>
      </c>
      <c r="J18" s="4"/>
    </row>
    <row r="19" spans="1:10" ht="20.100000000000001" customHeight="1" x14ac:dyDescent="0.2">
      <c r="A19" s="4"/>
      <c r="B19" s="2" t="s">
        <v>10</v>
      </c>
      <c r="C19" s="24">
        <v>468</v>
      </c>
      <c r="D19" s="24">
        <v>632</v>
      </c>
      <c r="E19" s="20">
        <f>C19/D19*100</f>
        <v>74.050632911392398</v>
      </c>
      <c r="F19" s="20">
        <f>IF(E19&lt;=$C$13,1,IF(E19&lt;$C$14,2,IF(E19&lt;$C$15,3,IF(E19&lt;$C$16,4,IF(E19&gt;=$C$16,5)))))</f>
        <v>5</v>
      </c>
      <c r="G19" s="20">
        <f>IF(E19&lt;=$C$12,0,IF(E19&lt;=$C$13,((E19-$C$12)/($C$13-$C$12)),IF(E19&lt;$C$14,((E19-$C$13)/($C$14-$C$13)),IF(E19&lt;$C$15,((E19-$C$14)/($C$15-$C$14)),IF(E19&lt;$C$16,((E19-$C$15)/($C$16-$C$15)),IF(E19&gt;=$C$16,0))))))</f>
        <v>0</v>
      </c>
      <c r="H19" s="20">
        <f>F19+G19</f>
        <v>5</v>
      </c>
      <c r="I19" s="20">
        <f>$C$9*H19</f>
        <v>25</v>
      </c>
      <c r="J19" s="4"/>
    </row>
    <row r="20" spans="1:10" ht="20.100000000000001" customHeight="1" x14ac:dyDescent="0.2">
      <c r="A20" s="4"/>
      <c r="B20" s="2" t="s">
        <v>0</v>
      </c>
      <c r="C20" s="24">
        <v>474</v>
      </c>
      <c r="D20" s="24">
        <v>609</v>
      </c>
      <c r="E20" s="20">
        <f t="shared" ref="E20:E30" si="0">C20/D20*100</f>
        <v>77.832512315270947</v>
      </c>
      <c r="F20" s="20">
        <f t="shared" ref="F20:F30" si="1">IF(E20&lt;=$C$13,1,IF(E20&lt;$C$14,2,IF(E20&lt;$C$15,3,IF(E20&lt;$C$16,4,IF(E20&gt;=$C$16,5)))))</f>
        <v>5</v>
      </c>
      <c r="G20" s="20">
        <f t="shared" ref="G20:G30" si="2">IF(E20&lt;=$C$12,0,IF(E20&lt;=$C$13,((E20-$C$12)/($C$13-$C$12)),IF(E20&lt;$C$14,((E20-$C$13)/($C$14-$C$13)),IF(E20&lt;$C$15,((E20-$C$14)/($C$15-$C$14)),IF(E20&lt;$C$16,((E20-$C$15)/($C$16-$C$15)),IF(E20&gt;=$C$16,0))))))</f>
        <v>0</v>
      </c>
      <c r="H20" s="20">
        <f t="shared" ref="H20:H30" si="3">F20+G20</f>
        <v>5</v>
      </c>
      <c r="I20" s="20">
        <f t="shared" ref="I20:I30" si="4">$C$9*H20</f>
        <v>25</v>
      </c>
      <c r="J20" s="4"/>
    </row>
    <row r="21" spans="1:10" ht="20.100000000000001" customHeight="1" x14ac:dyDescent="0.2">
      <c r="A21" s="4"/>
      <c r="B21" s="2" t="s">
        <v>1</v>
      </c>
      <c r="C21" s="24">
        <v>2156</v>
      </c>
      <c r="D21" s="24">
        <v>3577</v>
      </c>
      <c r="E21" s="20">
        <f t="shared" si="0"/>
        <v>60.273972602739725</v>
      </c>
      <c r="F21" s="20">
        <f t="shared" si="1"/>
        <v>1</v>
      </c>
      <c r="G21" s="20">
        <f t="shared" si="2"/>
        <v>0</v>
      </c>
      <c r="H21" s="20">
        <f t="shared" si="3"/>
        <v>1</v>
      </c>
      <c r="I21" s="20">
        <f t="shared" si="4"/>
        <v>5</v>
      </c>
      <c r="J21" s="4"/>
    </row>
    <row r="22" spans="1:10" ht="20.100000000000001" customHeight="1" x14ac:dyDescent="0.2">
      <c r="A22" s="4"/>
      <c r="B22" s="2" t="s">
        <v>2</v>
      </c>
      <c r="C22" s="24">
        <v>829</v>
      </c>
      <c r="D22" s="24">
        <v>1242</v>
      </c>
      <c r="E22" s="20">
        <f t="shared" si="0"/>
        <v>66.747181964573272</v>
      </c>
      <c r="F22" s="20">
        <f t="shared" si="1"/>
        <v>3</v>
      </c>
      <c r="G22" s="20">
        <f t="shared" si="2"/>
        <v>0.87359098228663612</v>
      </c>
      <c r="H22" s="20">
        <f t="shared" si="3"/>
        <v>3.8735909822866361</v>
      </c>
      <c r="I22" s="20">
        <f t="shared" si="4"/>
        <v>19.367954911433181</v>
      </c>
      <c r="J22" s="4"/>
    </row>
    <row r="23" spans="1:10" ht="20.100000000000001" customHeight="1" x14ac:dyDescent="0.2">
      <c r="A23" s="4"/>
      <c r="B23" s="2" t="s">
        <v>3</v>
      </c>
      <c r="C23" s="24">
        <v>626</v>
      </c>
      <c r="D23" s="24">
        <v>956</v>
      </c>
      <c r="E23" s="20">
        <f t="shared" si="0"/>
        <v>65.48117154811716</v>
      </c>
      <c r="F23" s="20">
        <f t="shared" si="1"/>
        <v>3</v>
      </c>
      <c r="G23" s="20">
        <f t="shared" si="2"/>
        <v>0.24058577405858017</v>
      </c>
      <c r="H23" s="20">
        <f t="shared" si="3"/>
        <v>3.2405857740585802</v>
      </c>
      <c r="I23" s="20">
        <f t="shared" si="4"/>
        <v>16.202928870292901</v>
      </c>
      <c r="J23" s="4"/>
    </row>
    <row r="24" spans="1:10" ht="20.100000000000001" customHeight="1" x14ac:dyDescent="0.2">
      <c r="A24" s="4"/>
      <c r="B24" s="2" t="s">
        <v>4</v>
      </c>
      <c r="C24" s="24">
        <v>700</v>
      </c>
      <c r="D24" s="24">
        <v>1040</v>
      </c>
      <c r="E24" s="20">
        <f t="shared" si="0"/>
        <v>67.307692307692307</v>
      </c>
      <c r="F24" s="20">
        <f t="shared" si="1"/>
        <v>4</v>
      </c>
      <c r="G24" s="20">
        <f t="shared" si="2"/>
        <v>0.1538461538461533</v>
      </c>
      <c r="H24" s="20">
        <f t="shared" si="3"/>
        <v>4.1538461538461533</v>
      </c>
      <c r="I24" s="20">
        <f t="shared" si="4"/>
        <v>20.769230769230766</v>
      </c>
      <c r="J24" s="4"/>
    </row>
    <row r="25" spans="1:10" ht="20.100000000000001" customHeight="1" x14ac:dyDescent="0.2">
      <c r="A25" s="4"/>
      <c r="B25" s="2" t="s">
        <v>5</v>
      </c>
      <c r="C25" s="24">
        <v>161</v>
      </c>
      <c r="D25" s="24">
        <v>267</v>
      </c>
      <c r="E25" s="20">
        <f t="shared" si="0"/>
        <v>60.299625468164798</v>
      </c>
      <c r="F25" s="20">
        <f t="shared" si="1"/>
        <v>1</v>
      </c>
      <c r="G25" s="20">
        <f t="shared" si="2"/>
        <v>0</v>
      </c>
      <c r="H25" s="20">
        <f t="shared" si="3"/>
        <v>1</v>
      </c>
      <c r="I25" s="20">
        <f t="shared" si="4"/>
        <v>5</v>
      </c>
      <c r="J25" s="4"/>
    </row>
    <row r="26" spans="1:10" ht="20.100000000000001" customHeight="1" x14ac:dyDescent="0.2">
      <c r="A26" s="4"/>
      <c r="B26" s="2" t="s">
        <v>14</v>
      </c>
      <c r="C26" s="24">
        <v>722</v>
      </c>
      <c r="D26" s="24">
        <v>921</v>
      </c>
      <c r="E26" s="20">
        <f t="shared" si="0"/>
        <v>78.393051031487516</v>
      </c>
      <c r="F26" s="20">
        <f t="shared" si="1"/>
        <v>5</v>
      </c>
      <c r="G26" s="20">
        <f t="shared" si="2"/>
        <v>0</v>
      </c>
      <c r="H26" s="20">
        <f t="shared" si="3"/>
        <v>5</v>
      </c>
      <c r="I26" s="20">
        <f t="shared" si="4"/>
        <v>25</v>
      </c>
      <c r="J26" s="4"/>
    </row>
    <row r="27" spans="1:10" ht="20.100000000000001" customHeight="1" x14ac:dyDescent="0.2">
      <c r="A27" s="4"/>
      <c r="B27" s="3" t="s">
        <v>6</v>
      </c>
      <c r="C27" s="24">
        <v>160</v>
      </c>
      <c r="D27" s="24">
        <v>282</v>
      </c>
      <c r="E27" s="20">
        <f t="shared" si="0"/>
        <v>56.737588652482273</v>
      </c>
      <c r="F27" s="20">
        <f t="shared" si="1"/>
        <v>1</v>
      </c>
      <c r="G27" s="20">
        <f t="shared" si="2"/>
        <v>0</v>
      </c>
      <c r="H27" s="20">
        <f t="shared" si="3"/>
        <v>1</v>
      </c>
      <c r="I27" s="20">
        <f t="shared" si="4"/>
        <v>5</v>
      </c>
      <c r="J27" s="4"/>
    </row>
    <row r="28" spans="1:10" ht="20.100000000000001" customHeight="1" x14ac:dyDescent="0.2">
      <c r="A28" s="4"/>
      <c r="B28" s="3" t="s">
        <v>7</v>
      </c>
      <c r="C28" s="24">
        <v>405</v>
      </c>
      <c r="D28" s="24">
        <v>608</v>
      </c>
      <c r="E28" s="20">
        <f t="shared" si="0"/>
        <v>66.61184210526315</v>
      </c>
      <c r="F28" s="20">
        <f t="shared" si="1"/>
        <v>3</v>
      </c>
      <c r="G28" s="20">
        <f t="shared" si="2"/>
        <v>0.80592105263157521</v>
      </c>
      <c r="H28" s="20">
        <f t="shared" si="3"/>
        <v>3.8059210526315752</v>
      </c>
      <c r="I28" s="20">
        <f t="shared" si="4"/>
        <v>19.029605263157876</v>
      </c>
      <c r="J28" s="4"/>
    </row>
    <row r="29" spans="1:10" ht="20.100000000000001" customHeight="1" x14ac:dyDescent="0.2">
      <c r="A29" s="4"/>
      <c r="B29" s="3" t="s">
        <v>8</v>
      </c>
      <c r="C29" s="24">
        <v>2</v>
      </c>
      <c r="D29" s="24">
        <v>2</v>
      </c>
      <c r="E29" s="20">
        <f t="shared" si="0"/>
        <v>100</v>
      </c>
      <c r="F29" s="20">
        <f t="shared" si="1"/>
        <v>5</v>
      </c>
      <c r="G29" s="20">
        <f t="shared" si="2"/>
        <v>0</v>
      </c>
      <c r="H29" s="20">
        <f t="shared" si="3"/>
        <v>5</v>
      </c>
      <c r="I29" s="20">
        <f t="shared" si="4"/>
        <v>25</v>
      </c>
      <c r="J29" s="4"/>
    </row>
    <row r="30" spans="1:10" ht="20.100000000000001" customHeight="1" x14ac:dyDescent="0.2">
      <c r="A30" s="4"/>
      <c r="B30" s="18" t="s">
        <v>9</v>
      </c>
      <c r="C30" s="25">
        <f>SUM(C19:C29)</f>
        <v>6703</v>
      </c>
      <c r="D30" s="25">
        <f>SUM(D19:D29)</f>
        <v>10136</v>
      </c>
      <c r="E30" s="73">
        <f t="shared" si="0"/>
        <v>66.130623520126292</v>
      </c>
      <c r="F30" s="73">
        <f t="shared" si="1"/>
        <v>3</v>
      </c>
      <c r="G30" s="73">
        <f t="shared" si="2"/>
        <v>0.5653117600631461</v>
      </c>
      <c r="H30" s="73">
        <f t="shared" si="3"/>
        <v>3.5653117600631461</v>
      </c>
      <c r="I30" s="73">
        <f t="shared" si="4"/>
        <v>17.82655880031573</v>
      </c>
      <c r="J30" s="4"/>
    </row>
    <row r="31" spans="1:10" ht="20.100000000000001" customHeight="1" x14ac:dyDescent="0.2">
      <c r="A31" s="4"/>
      <c r="B31" s="5" t="s">
        <v>36</v>
      </c>
      <c r="C31" s="85" t="s">
        <v>317</v>
      </c>
      <c r="D31" s="85"/>
      <c r="E31" s="85"/>
      <c r="F31" s="85"/>
      <c r="G31" s="85"/>
      <c r="H31" s="85"/>
      <c r="I31" s="85"/>
      <c r="J31" s="4"/>
    </row>
    <row r="32" spans="1:10" ht="20.100000000000001" customHeight="1" x14ac:dyDescent="0.2">
      <c r="A32" s="4"/>
      <c r="B32" s="86" t="s">
        <v>35</v>
      </c>
      <c r="C32" s="85" t="s">
        <v>347</v>
      </c>
      <c r="D32" s="85"/>
      <c r="E32" s="85"/>
      <c r="F32" s="85"/>
      <c r="G32" s="85"/>
      <c r="H32" s="85"/>
      <c r="I32" s="85"/>
      <c r="J32" s="4"/>
    </row>
    <row r="33" spans="1:10" ht="20.100000000000001" customHeight="1" x14ac:dyDescent="0.2">
      <c r="A33" s="4"/>
      <c r="B33" s="86"/>
      <c r="C33" s="85" t="s">
        <v>34</v>
      </c>
      <c r="D33" s="85"/>
      <c r="E33" s="85"/>
      <c r="F33" s="85"/>
      <c r="G33" s="85"/>
      <c r="H33" s="85"/>
      <c r="I33" s="85"/>
      <c r="J33" s="4"/>
    </row>
    <row r="34" spans="1:10" ht="20.100000000000001" customHeight="1" x14ac:dyDescent="0.2">
      <c r="A34" s="4"/>
      <c r="B34" s="86"/>
      <c r="C34" s="85" t="s">
        <v>34</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0.100000000000001" customHeight="1" x14ac:dyDescent="0.2">
      <c r="A36" s="4"/>
      <c r="B36" s="86"/>
      <c r="C36" s="85" t="s">
        <v>34</v>
      </c>
      <c r="D36" s="85"/>
      <c r="E36" s="85"/>
      <c r="F36" s="85"/>
      <c r="G36" s="85"/>
      <c r="H36" s="85"/>
      <c r="I36" s="85"/>
      <c r="J36" s="4"/>
    </row>
    <row r="37" spans="1:10" ht="21.75" customHeight="1" x14ac:dyDescent="0.2">
      <c r="A37" s="4"/>
      <c r="B37" s="86"/>
      <c r="C37" s="85" t="s">
        <v>34</v>
      </c>
      <c r="D37" s="85"/>
      <c r="E37" s="85"/>
      <c r="F37" s="85"/>
      <c r="G37" s="85"/>
      <c r="H37" s="85"/>
      <c r="I37" s="85"/>
      <c r="J37" s="4"/>
    </row>
    <row r="38" spans="1:10" ht="9.75" customHeight="1" x14ac:dyDescent="0.2">
      <c r="A38" s="4"/>
      <c r="B38" s="4"/>
      <c r="C38" s="4"/>
      <c r="D38" s="4"/>
      <c r="E38" s="4"/>
      <c r="F38" s="4"/>
      <c r="G38" s="4"/>
      <c r="H38" s="4"/>
      <c r="I38" s="4"/>
      <c r="J38" s="4"/>
    </row>
  </sheetData>
  <mergeCells count="16">
    <mergeCell ref="C8:D8"/>
    <mergeCell ref="B17:B18"/>
    <mergeCell ref="C31:I31"/>
    <mergeCell ref="B32:B37"/>
    <mergeCell ref="C32:I32"/>
    <mergeCell ref="C33:I33"/>
    <mergeCell ref="C34:I34"/>
    <mergeCell ref="C35:I35"/>
    <mergeCell ref="C36:I36"/>
    <mergeCell ref="C37:I37"/>
    <mergeCell ref="C7:I7"/>
    <mergeCell ref="B2:I2"/>
    <mergeCell ref="C3:D3"/>
    <mergeCell ref="C4:D4"/>
    <mergeCell ref="C5:D5"/>
    <mergeCell ref="C6:I6"/>
  </mergeCells>
  <pageMargins left="0.33" right="0.16" top="0.69" bottom="0.26" header="0.22" footer="0.16"/>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pane xSplit="2" ySplit="2" topLeftCell="C3" activePane="bottomRight" state="frozen"/>
      <selection pane="topRight" activeCell="B1" sqref="B1"/>
      <selection pane="bottomLeft" activeCell="A2" sqref="A2"/>
      <selection pane="bottomRight" activeCell="C7" sqref="C7:I7"/>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37.5" customHeight="1" x14ac:dyDescent="0.2">
      <c r="A2" s="4"/>
      <c r="B2" s="104" t="str">
        <f>C7</f>
        <v>PA22 : ร้อยละของตำบลที่ระบบการส่งเสริมสุขภาพดูแลผู้สูงอายุระยะยาว (Long Term Care) ในชุมชนผ่านเกณฑ์ (ร้อยละ 60)</v>
      </c>
      <c r="C2" s="104"/>
      <c r="D2" s="104"/>
      <c r="E2" s="104"/>
      <c r="F2" s="104"/>
      <c r="G2" s="104"/>
      <c r="H2" s="104"/>
      <c r="I2" s="104"/>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161</v>
      </c>
      <c r="D5" s="83"/>
      <c r="E5" s="17"/>
      <c r="F5" s="17"/>
      <c r="G5" s="17"/>
      <c r="H5" s="17"/>
      <c r="I5" s="17"/>
      <c r="J5" s="4"/>
    </row>
    <row r="6" spans="1:10" ht="20.100000000000001" customHeight="1" x14ac:dyDescent="0.2">
      <c r="A6" s="4"/>
      <c r="B6" s="8" t="s">
        <v>64</v>
      </c>
      <c r="C6" s="78" t="s">
        <v>91</v>
      </c>
      <c r="D6" s="78"/>
      <c r="E6" s="78"/>
      <c r="F6" s="78"/>
      <c r="G6" s="78"/>
      <c r="H6" s="78"/>
      <c r="I6" s="78"/>
      <c r="J6" s="4"/>
    </row>
    <row r="7" spans="1:10" ht="41.25" customHeight="1" x14ac:dyDescent="0.2">
      <c r="A7" s="4"/>
      <c r="B7" s="8" t="s">
        <v>62</v>
      </c>
      <c r="C7" s="84" t="s">
        <v>162</v>
      </c>
      <c r="D7" s="84"/>
      <c r="E7" s="84"/>
      <c r="F7" s="84"/>
      <c r="G7" s="84"/>
      <c r="H7" s="84"/>
      <c r="I7" s="84"/>
      <c r="J7" s="4"/>
    </row>
    <row r="8" spans="1:10" ht="20.100000000000001" customHeight="1" x14ac:dyDescent="0.2">
      <c r="A8" s="4"/>
      <c r="B8" s="8" t="s">
        <v>73</v>
      </c>
      <c r="C8" s="83" t="s">
        <v>59</v>
      </c>
      <c r="D8" s="83"/>
      <c r="E8" s="17"/>
      <c r="F8" s="17"/>
      <c r="G8" s="17"/>
      <c r="H8" s="17"/>
      <c r="I8" s="17"/>
      <c r="J8" s="4"/>
    </row>
    <row r="9" spans="1:10" ht="20.100000000000001" customHeight="1" x14ac:dyDescent="0.2">
      <c r="A9" s="4"/>
      <c r="B9" s="8" t="s">
        <v>58</v>
      </c>
      <c r="C9" s="21">
        <v>5</v>
      </c>
      <c r="D9" s="17"/>
      <c r="E9" s="17"/>
      <c r="F9" s="17"/>
      <c r="G9" s="17"/>
      <c r="H9" s="17"/>
      <c r="I9" s="17"/>
      <c r="J9" s="4"/>
    </row>
    <row r="10" spans="1:10" ht="20.100000000000001" customHeight="1" x14ac:dyDescent="0.2">
      <c r="A10" s="4"/>
      <c r="B10" s="8" t="s">
        <v>57</v>
      </c>
      <c r="C10" s="75" t="s">
        <v>267</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41">
        <v>40</v>
      </c>
      <c r="D12" s="17"/>
      <c r="E12" s="17"/>
      <c r="F12" s="17"/>
      <c r="G12" s="17"/>
      <c r="H12" s="17"/>
      <c r="I12" s="17"/>
      <c r="J12" s="4"/>
    </row>
    <row r="13" spans="1:10" ht="20.100000000000001" customHeight="1" x14ac:dyDescent="0.2">
      <c r="A13" s="4"/>
      <c r="B13" s="6" t="s">
        <v>54</v>
      </c>
      <c r="C13" s="41">
        <v>50</v>
      </c>
      <c r="D13" s="17"/>
      <c r="E13" s="17"/>
      <c r="F13" s="17"/>
      <c r="G13" s="17"/>
      <c r="H13" s="17"/>
      <c r="I13" s="17"/>
      <c r="J13" s="4"/>
    </row>
    <row r="14" spans="1:10" ht="20.100000000000001" customHeight="1" x14ac:dyDescent="0.2">
      <c r="A14" s="4"/>
      <c r="B14" s="6" t="s">
        <v>53</v>
      </c>
      <c r="C14" s="41">
        <v>60</v>
      </c>
      <c r="D14" s="17"/>
      <c r="E14" s="17"/>
      <c r="F14" s="17"/>
      <c r="G14" s="17"/>
      <c r="H14" s="17"/>
      <c r="I14" s="17"/>
      <c r="J14" s="4"/>
    </row>
    <row r="15" spans="1:10" ht="20.100000000000001" customHeight="1" x14ac:dyDescent="0.2">
      <c r="A15" s="4"/>
      <c r="B15" s="6" t="s">
        <v>52</v>
      </c>
      <c r="C15" s="41">
        <v>70</v>
      </c>
      <c r="D15" s="17"/>
      <c r="E15" s="17"/>
      <c r="F15" s="17"/>
      <c r="G15" s="17"/>
      <c r="H15" s="17"/>
      <c r="I15" s="17"/>
      <c r="J15" s="4"/>
    </row>
    <row r="16" spans="1:10" ht="20.100000000000001" customHeight="1" x14ac:dyDescent="0.2">
      <c r="A16" s="4"/>
      <c r="B16" s="6" t="s">
        <v>51</v>
      </c>
      <c r="C16" s="42">
        <v>80</v>
      </c>
      <c r="D16" s="17"/>
      <c r="E16" s="17"/>
      <c r="F16" s="17"/>
      <c r="G16" s="17"/>
      <c r="H16" s="17"/>
      <c r="I16" s="17"/>
      <c r="J16" s="4"/>
    </row>
    <row r="17" spans="1:10" ht="21" x14ac:dyDescent="0.2">
      <c r="A17" s="4"/>
      <c r="B17" s="79" t="s">
        <v>50</v>
      </c>
      <c r="C17" s="73" t="s">
        <v>49</v>
      </c>
      <c r="D17" s="18" t="s">
        <v>48</v>
      </c>
      <c r="E17" s="18" t="s">
        <v>47</v>
      </c>
      <c r="F17" s="18" t="s">
        <v>46</v>
      </c>
      <c r="G17" s="18" t="s">
        <v>45</v>
      </c>
      <c r="H17" s="18" t="s">
        <v>44</v>
      </c>
      <c r="I17" s="18" t="s">
        <v>11</v>
      </c>
      <c r="J17" s="4"/>
    </row>
    <row r="18" spans="1:10" ht="23.25" customHeight="1" x14ac:dyDescent="0.2">
      <c r="A18" s="4"/>
      <c r="B18" s="80"/>
      <c r="C18" s="73" t="s">
        <v>43</v>
      </c>
      <c r="D18" s="18" t="s">
        <v>42</v>
      </c>
      <c r="E18" s="18" t="s">
        <v>41</v>
      </c>
      <c r="F18" s="18" t="s">
        <v>40</v>
      </c>
      <c r="G18" s="18" t="s">
        <v>39</v>
      </c>
      <c r="H18" s="18" t="s">
        <v>38</v>
      </c>
      <c r="I18" s="18" t="s">
        <v>37</v>
      </c>
      <c r="J18" s="4"/>
    </row>
    <row r="19" spans="1:10" ht="20.100000000000001" customHeight="1" x14ac:dyDescent="0.2">
      <c r="A19" s="4"/>
      <c r="B19" s="2" t="s">
        <v>10</v>
      </c>
      <c r="C19" s="24">
        <v>13</v>
      </c>
      <c r="D19" s="24">
        <v>19</v>
      </c>
      <c r="E19" s="20">
        <f>C19/D19*100</f>
        <v>68.421052631578945</v>
      </c>
      <c r="F19" s="20">
        <f>IF(E19&lt;=$C$13,1,IF(E19&lt;$C$14,2,IF(E19&lt;$C$15,3,IF(E19&lt;$C$16,4,IF(E19&gt;=$C$16,5)))))</f>
        <v>3</v>
      </c>
      <c r="G19" s="20">
        <f>IF(E19&lt;=$C$12,0,IF(E19&lt;=$C$13,((E19-$C$12)/($C$13-$C$12)),IF(E19&lt;$C$14,((E19-$C$13)/($C$14-$C$13)),IF(E19&lt;$C$15,((E19-$C$14)/($C$15-$C$14)),IF(E19&lt;$C$16,((E19-$C$15)/($C$16-$C$15)),IF(E19&gt;=$C$16,0))))))</f>
        <v>0.84210526315789447</v>
      </c>
      <c r="H19" s="20">
        <f>F19+G19</f>
        <v>3.8421052631578947</v>
      </c>
      <c r="I19" s="20">
        <f>$C$9*H19</f>
        <v>19.210526315789473</v>
      </c>
      <c r="J19" s="4"/>
    </row>
    <row r="20" spans="1:10" ht="20.100000000000001" customHeight="1" x14ac:dyDescent="0.2">
      <c r="A20" s="4"/>
      <c r="B20" s="2" t="s">
        <v>0</v>
      </c>
      <c r="C20" s="24">
        <v>3</v>
      </c>
      <c r="D20" s="24">
        <v>9</v>
      </c>
      <c r="E20" s="20">
        <f t="shared" ref="E20:E30" si="0">C20/D20*100</f>
        <v>33.333333333333329</v>
      </c>
      <c r="F20" s="20">
        <f t="shared" ref="F20:F30" si="1">IF(E20&lt;=$C$13,1,IF(E20&lt;$C$14,2,IF(E20&lt;$C$15,3,IF(E20&lt;$C$16,4,IF(E20&gt;=$C$16,5)))))</f>
        <v>1</v>
      </c>
      <c r="G20" s="20">
        <f t="shared" ref="G20:G30" si="2">IF(E20&lt;=$C$12,0,IF(E20&lt;=$C$13,((E20-$C$12)/($C$13-$C$12)),IF(E20&lt;$C$14,((E20-$C$13)/($C$14-$C$13)),IF(E20&lt;$C$15,((E20-$C$14)/($C$15-$C$14)),IF(E20&lt;$C$16,((E20-$C$15)/($C$16-$C$15)),IF(E20&gt;=$C$16,0))))))</f>
        <v>0</v>
      </c>
      <c r="H20" s="20">
        <f t="shared" ref="H20:H30" si="3">F20+G20</f>
        <v>1</v>
      </c>
      <c r="I20" s="20">
        <f t="shared" ref="I20:I29" si="4">$C$9*H20</f>
        <v>5</v>
      </c>
      <c r="J20" s="4"/>
    </row>
    <row r="21" spans="1:10" ht="20.100000000000001" customHeight="1" x14ac:dyDescent="0.2">
      <c r="A21" s="4"/>
      <c r="B21" s="2" t="s">
        <v>1</v>
      </c>
      <c r="C21" s="24">
        <v>6</v>
      </c>
      <c r="D21" s="24">
        <v>10</v>
      </c>
      <c r="E21" s="20">
        <f t="shared" si="0"/>
        <v>60</v>
      </c>
      <c r="F21" s="20">
        <f t="shared" si="1"/>
        <v>3</v>
      </c>
      <c r="G21" s="20">
        <f t="shared" si="2"/>
        <v>0</v>
      </c>
      <c r="H21" s="20">
        <f t="shared" si="3"/>
        <v>3</v>
      </c>
      <c r="I21" s="20">
        <f t="shared" si="4"/>
        <v>15</v>
      </c>
      <c r="J21" s="4"/>
    </row>
    <row r="22" spans="1:10" ht="20.100000000000001" customHeight="1" x14ac:dyDescent="0.2">
      <c r="A22" s="4"/>
      <c r="B22" s="2" t="s">
        <v>2</v>
      </c>
      <c r="C22" s="24">
        <v>4</v>
      </c>
      <c r="D22" s="24">
        <v>12</v>
      </c>
      <c r="E22" s="20">
        <f t="shared" si="0"/>
        <v>33.333333333333329</v>
      </c>
      <c r="F22" s="20">
        <f t="shared" si="1"/>
        <v>1</v>
      </c>
      <c r="G22" s="20">
        <f t="shared" si="2"/>
        <v>0</v>
      </c>
      <c r="H22" s="20">
        <f t="shared" si="3"/>
        <v>1</v>
      </c>
      <c r="I22" s="20">
        <f t="shared" si="4"/>
        <v>5</v>
      </c>
      <c r="J22" s="4"/>
    </row>
    <row r="23" spans="1:10" ht="20.100000000000001" customHeight="1" x14ac:dyDescent="0.2">
      <c r="A23" s="4"/>
      <c r="B23" s="2" t="s">
        <v>3</v>
      </c>
      <c r="C23" s="24">
        <v>12</v>
      </c>
      <c r="D23" s="24">
        <v>17</v>
      </c>
      <c r="E23" s="20">
        <f t="shared" si="0"/>
        <v>70.588235294117652</v>
      </c>
      <c r="F23" s="20">
        <f t="shared" si="1"/>
        <v>4</v>
      </c>
      <c r="G23" s="20">
        <f t="shared" si="2"/>
        <v>5.8823529411765205E-2</v>
      </c>
      <c r="H23" s="20">
        <f t="shared" si="3"/>
        <v>4.0588235294117654</v>
      </c>
      <c r="I23" s="20">
        <f t="shared" si="4"/>
        <v>20.294117647058826</v>
      </c>
      <c r="J23" s="4"/>
    </row>
    <row r="24" spans="1:10" ht="20.100000000000001" customHeight="1" x14ac:dyDescent="0.2">
      <c r="A24" s="4"/>
      <c r="B24" s="2" t="s">
        <v>4</v>
      </c>
      <c r="C24" s="24">
        <v>8</v>
      </c>
      <c r="D24" s="24">
        <v>8</v>
      </c>
      <c r="E24" s="20">
        <f t="shared" si="0"/>
        <v>100</v>
      </c>
      <c r="F24" s="20">
        <f t="shared" si="1"/>
        <v>5</v>
      </c>
      <c r="G24" s="20">
        <f t="shared" si="2"/>
        <v>0</v>
      </c>
      <c r="H24" s="20">
        <f t="shared" si="3"/>
        <v>5</v>
      </c>
      <c r="I24" s="20">
        <f t="shared" si="4"/>
        <v>25</v>
      </c>
      <c r="J24" s="4"/>
    </row>
    <row r="25" spans="1:10" ht="20.100000000000001" customHeight="1" x14ac:dyDescent="0.2">
      <c r="A25" s="4"/>
      <c r="B25" s="2" t="s">
        <v>5</v>
      </c>
      <c r="C25" s="24">
        <v>2</v>
      </c>
      <c r="D25" s="24">
        <v>3</v>
      </c>
      <c r="E25" s="20">
        <f t="shared" si="0"/>
        <v>66.666666666666657</v>
      </c>
      <c r="F25" s="20">
        <f t="shared" si="1"/>
        <v>3</v>
      </c>
      <c r="G25" s="20">
        <f t="shared" si="2"/>
        <v>0.66666666666666574</v>
      </c>
      <c r="H25" s="20">
        <f t="shared" si="3"/>
        <v>3.6666666666666656</v>
      </c>
      <c r="I25" s="20">
        <f t="shared" si="4"/>
        <v>18.333333333333329</v>
      </c>
      <c r="J25" s="4"/>
    </row>
    <row r="26" spans="1:10" ht="20.100000000000001" customHeight="1" x14ac:dyDescent="0.2">
      <c r="A26" s="4"/>
      <c r="B26" s="2" t="s">
        <v>14</v>
      </c>
      <c r="C26" s="24">
        <v>4</v>
      </c>
      <c r="D26" s="24">
        <v>4</v>
      </c>
      <c r="E26" s="20">
        <f t="shared" si="0"/>
        <v>100</v>
      </c>
      <c r="F26" s="20">
        <f t="shared" si="1"/>
        <v>5</v>
      </c>
      <c r="G26" s="20">
        <f t="shared" si="2"/>
        <v>0</v>
      </c>
      <c r="H26" s="20">
        <f t="shared" si="3"/>
        <v>5</v>
      </c>
      <c r="I26" s="20">
        <f t="shared" si="4"/>
        <v>25</v>
      </c>
      <c r="J26" s="4"/>
    </row>
    <row r="27" spans="1:10" ht="20.100000000000001" customHeight="1" x14ac:dyDescent="0.2">
      <c r="A27" s="4"/>
      <c r="B27" s="3" t="s">
        <v>6</v>
      </c>
      <c r="C27" s="24">
        <v>3</v>
      </c>
      <c r="D27" s="24">
        <v>4</v>
      </c>
      <c r="E27" s="20">
        <f t="shared" si="0"/>
        <v>75</v>
      </c>
      <c r="F27" s="20">
        <f t="shared" si="1"/>
        <v>4</v>
      </c>
      <c r="G27" s="20">
        <f t="shared" si="2"/>
        <v>0.5</v>
      </c>
      <c r="H27" s="20">
        <f t="shared" si="3"/>
        <v>4.5</v>
      </c>
      <c r="I27" s="20">
        <f t="shared" si="4"/>
        <v>22.5</v>
      </c>
      <c r="J27" s="4"/>
    </row>
    <row r="28" spans="1:10" ht="20.100000000000001" customHeight="1" x14ac:dyDescent="0.2">
      <c r="A28" s="4"/>
      <c r="B28" s="3" t="s">
        <v>7</v>
      </c>
      <c r="C28" s="24">
        <v>2</v>
      </c>
      <c r="D28" s="24">
        <v>2</v>
      </c>
      <c r="E28" s="20">
        <f t="shared" si="0"/>
        <v>100</v>
      </c>
      <c r="F28" s="20">
        <f t="shared" si="1"/>
        <v>5</v>
      </c>
      <c r="G28" s="20">
        <f t="shared" si="2"/>
        <v>0</v>
      </c>
      <c r="H28" s="20">
        <f t="shared" si="3"/>
        <v>5</v>
      </c>
      <c r="I28" s="20">
        <f t="shared" si="4"/>
        <v>25</v>
      </c>
      <c r="J28" s="4"/>
    </row>
    <row r="29" spans="1:10" ht="20.100000000000001" customHeight="1" x14ac:dyDescent="0.2">
      <c r="A29" s="4"/>
      <c r="B29" s="3" t="s">
        <v>8</v>
      </c>
      <c r="C29" s="24">
        <v>3</v>
      </c>
      <c r="D29" s="24">
        <v>5</v>
      </c>
      <c r="E29" s="20">
        <f t="shared" si="0"/>
        <v>60</v>
      </c>
      <c r="F29" s="20">
        <f t="shared" si="1"/>
        <v>3</v>
      </c>
      <c r="G29" s="20">
        <f t="shared" si="2"/>
        <v>0</v>
      </c>
      <c r="H29" s="20">
        <f t="shared" si="3"/>
        <v>3</v>
      </c>
      <c r="I29" s="20">
        <f t="shared" si="4"/>
        <v>15</v>
      </c>
      <c r="J29" s="4"/>
    </row>
    <row r="30" spans="1:10" ht="20.100000000000001" customHeight="1" x14ac:dyDescent="0.2">
      <c r="A30" s="4"/>
      <c r="B30" s="18" t="s">
        <v>9</v>
      </c>
      <c r="C30" s="25">
        <f>SUM(C19:C29)</f>
        <v>60</v>
      </c>
      <c r="D30" s="25">
        <f>SUM(D19:D29)</f>
        <v>93</v>
      </c>
      <c r="E30" s="73">
        <f t="shared" si="0"/>
        <v>64.516129032258064</v>
      </c>
      <c r="F30" s="73">
        <f t="shared" si="1"/>
        <v>3</v>
      </c>
      <c r="G30" s="73">
        <f t="shared" si="2"/>
        <v>0.45161290322580638</v>
      </c>
      <c r="H30" s="73">
        <f t="shared" si="3"/>
        <v>3.4516129032258065</v>
      </c>
      <c r="I30" s="73">
        <f>$C$9*H30</f>
        <v>17.258064516129032</v>
      </c>
      <c r="J30" s="4"/>
    </row>
    <row r="31" spans="1:10" ht="20.100000000000001" customHeight="1" x14ac:dyDescent="0.2">
      <c r="A31" s="4"/>
      <c r="B31" s="5" t="s">
        <v>36</v>
      </c>
      <c r="C31" s="85" t="s">
        <v>268</v>
      </c>
      <c r="D31" s="85"/>
      <c r="E31" s="85"/>
      <c r="F31" s="85"/>
      <c r="G31" s="85"/>
      <c r="H31" s="85"/>
      <c r="I31" s="85"/>
      <c r="J31" s="4"/>
    </row>
    <row r="32" spans="1:10" ht="20.100000000000001" customHeight="1" x14ac:dyDescent="0.2">
      <c r="A32" s="4"/>
      <c r="B32" s="86" t="s">
        <v>35</v>
      </c>
      <c r="C32" s="85" t="s">
        <v>34</v>
      </c>
      <c r="D32" s="85"/>
      <c r="E32" s="85"/>
      <c r="F32" s="85"/>
      <c r="G32" s="85"/>
      <c r="H32" s="85"/>
      <c r="I32" s="85"/>
      <c r="J32" s="4"/>
    </row>
    <row r="33" spans="1:10" ht="20.100000000000001" customHeight="1" x14ac:dyDescent="0.2">
      <c r="A33" s="4"/>
      <c r="B33" s="86"/>
      <c r="C33" s="85" t="s">
        <v>34</v>
      </c>
      <c r="D33" s="85"/>
      <c r="E33" s="85"/>
      <c r="F33" s="85"/>
      <c r="G33" s="85"/>
      <c r="H33" s="85"/>
      <c r="I33" s="85"/>
      <c r="J33" s="4"/>
    </row>
    <row r="34" spans="1:10" ht="20.100000000000001" customHeight="1" x14ac:dyDescent="0.2">
      <c r="A34" s="4"/>
      <c r="B34" s="86"/>
      <c r="C34" s="85" t="s">
        <v>34</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1.75" customHeight="1" x14ac:dyDescent="0.2">
      <c r="A36" s="4"/>
      <c r="B36" s="86"/>
      <c r="C36" s="85" t="s">
        <v>34</v>
      </c>
      <c r="D36" s="85"/>
      <c r="E36" s="85"/>
      <c r="F36" s="85"/>
      <c r="G36" s="85"/>
      <c r="H36" s="85"/>
      <c r="I36" s="85"/>
      <c r="J36" s="4"/>
    </row>
    <row r="37" spans="1:10" ht="9.75" customHeight="1" x14ac:dyDescent="0.2">
      <c r="A37" s="4"/>
      <c r="B37" s="4"/>
      <c r="C37" s="4"/>
      <c r="D37" s="4"/>
      <c r="E37" s="4"/>
      <c r="F37" s="4"/>
      <c r="G37" s="4"/>
      <c r="H37" s="4"/>
      <c r="I37" s="4"/>
      <c r="J37" s="4"/>
    </row>
  </sheetData>
  <mergeCells count="15">
    <mergeCell ref="C35:I35"/>
    <mergeCell ref="C36:I36"/>
    <mergeCell ref="C31:I31"/>
    <mergeCell ref="B32:B36"/>
    <mergeCell ref="C32:I32"/>
    <mergeCell ref="C33:I33"/>
    <mergeCell ref="C34:I34"/>
    <mergeCell ref="B17:B18"/>
    <mergeCell ref="B2:I2"/>
    <mergeCell ref="C3:D3"/>
    <mergeCell ref="C4:D4"/>
    <mergeCell ref="C5:D5"/>
    <mergeCell ref="C6:I6"/>
    <mergeCell ref="C7:I7"/>
    <mergeCell ref="C8:D8"/>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2" ySplit="2" topLeftCell="C3" activePane="bottomRight" state="frozen"/>
      <selection pane="topRight" activeCell="B1" sqref="B1"/>
      <selection pane="bottomLeft" activeCell="A2" sqref="A2"/>
      <selection pane="bottomRight" activeCell="C7" sqref="C7:I7"/>
    </sheetView>
  </sheetViews>
  <sheetFormatPr defaultRowHeight="20.100000000000001" customHeight="1" x14ac:dyDescent="0.2"/>
  <cols>
    <col min="1" max="1" width="3.125" style="1" customWidth="1"/>
    <col min="2" max="2" width="15" style="1" customWidth="1"/>
    <col min="3" max="3" width="10.25" style="1" customWidth="1"/>
    <col min="4" max="4" width="10.375" style="1" customWidth="1"/>
    <col min="5" max="5" width="9.5" style="1" customWidth="1"/>
    <col min="6" max="6" width="6.5" style="1" customWidth="1"/>
    <col min="7" max="8" width="10.25" style="1" customWidth="1"/>
    <col min="9" max="9" width="13.625" style="1" customWidth="1"/>
    <col min="10" max="10" width="2.875" style="1" customWidth="1"/>
    <col min="11" max="11" width="24.5" style="1" customWidth="1"/>
    <col min="12" max="16384" width="9" style="1"/>
  </cols>
  <sheetData>
    <row r="1" spans="1:10" ht="9.75" customHeight="1" x14ac:dyDescent="0.2">
      <c r="A1" s="4"/>
      <c r="B1" s="4"/>
      <c r="C1" s="4"/>
      <c r="D1" s="4"/>
      <c r="E1" s="4"/>
      <c r="F1" s="4"/>
      <c r="G1" s="4"/>
      <c r="H1" s="4"/>
      <c r="I1" s="4"/>
      <c r="J1" s="4"/>
    </row>
    <row r="2" spans="1:10" ht="30" customHeight="1" x14ac:dyDescent="0.2">
      <c r="A2" s="4"/>
      <c r="B2" s="81" t="str">
        <f>C7</f>
        <v>PA23 : ร้อยละของของ Healthy Aging (เท่าเดิมหรือเพิ่มขึ้น)</v>
      </c>
      <c r="C2" s="81"/>
      <c r="D2" s="81"/>
      <c r="E2" s="81"/>
      <c r="F2" s="81"/>
      <c r="G2" s="81"/>
      <c r="H2" s="81"/>
      <c r="I2" s="81"/>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22462</v>
      </c>
      <c r="D4" s="82"/>
      <c r="E4" s="17"/>
      <c r="F4" s="17"/>
      <c r="G4" s="17"/>
      <c r="H4" s="17"/>
      <c r="I4" s="17"/>
      <c r="J4" s="4"/>
    </row>
    <row r="5" spans="1:10" ht="20.100000000000001" customHeight="1" x14ac:dyDescent="0.2">
      <c r="A5" s="4"/>
      <c r="B5" s="8" t="s">
        <v>66</v>
      </c>
      <c r="C5" s="83" t="s">
        <v>160</v>
      </c>
      <c r="D5" s="83"/>
      <c r="E5" s="17"/>
      <c r="F5" s="17"/>
      <c r="G5" s="17"/>
      <c r="H5" s="17"/>
      <c r="I5" s="17"/>
      <c r="J5" s="4"/>
    </row>
    <row r="6" spans="1:10" ht="20.100000000000001" customHeight="1" x14ac:dyDescent="0.2">
      <c r="A6" s="4"/>
      <c r="B6" s="8" t="s">
        <v>64</v>
      </c>
      <c r="C6" s="78" t="s">
        <v>71</v>
      </c>
      <c r="D6" s="78"/>
      <c r="E6" s="78"/>
      <c r="F6" s="78"/>
      <c r="G6" s="78"/>
      <c r="H6" s="78"/>
      <c r="I6" s="78"/>
      <c r="J6" s="4"/>
    </row>
    <row r="7" spans="1:10" ht="28.5" customHeight="1" x14ac:dyDescent="0.2">
      <c r="A7" s="4"/>
      <c r="B7" s="8" t="s">
        <v>62</v>
      </c>
      <c r="C7" s="84" t="s">
        <v>163</v>
      </c>
      <c r="D7" s="84"/>
      <c r="E7" s="84"/>
      <c r="F7" s="84"/>
      <c r="G7" s="84"/>
      <c r="H7" s="84"/>
      <c r="I7" s="84"/>
      <c r="J7" s="4"/>
    </row>
    <row r="8" spans="1:10" ht="20.100000000000001" customHeight="1" x14ac:dyDescent="0.2">
      <c r="A8" s="4"/>
      <c r="B8" s="8" t="s">
        <v>60</v>
      </c>
      <c r="C8" s="83" t="s">
        <v>59</v>
      </c>
      <c r="D8" s="83"/>
      <c r="E8" s="17"/>
      <c r="F8" s="17"/>
      <c r="G8" s="17"/>
      <c r="H8" s="17"/>
      <c r="I8" s="17"/>
      <c r="J8" s="4"/>
    </row>
    <row r="9" spans="1:10" ht="20.100000000000001" customHeight="1" x14ac:dyDescent="0.2">
      <c r="A9" s="4"/>
      <c r="B9" s="8" t="s">
        <v>58</v>
      </c>
      <c r="C9" s="21">
        <v>5</v>
      </c>
      <c r="D9" s="17"/>
      <c r="E9" s="17"/>
      <c r="F9" s="17"/>
      <c r="G9" s="17"/>
      <c r="H9" s="17"/>
      <c r="I9" s="17"/>
      <c r="J9" s="4"/>
    </row>
    <row r="10" spans="1:10" ht="20.100000000000001" customHeight="1" x14ac:dyDescent="0.2">
      <c r="A10" s="4"/>
      <c r="B10" s="8" t="s">
        <v>57</v>
      </c>
      <c r="C10" s="109" t="s">
        <v>164</v>
      </c>
      <c r="D10" s="109"/>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75">
        <v>89</v>
      </c>
      <c r="D12" s="17"/>
      <c r="E12" s="17"/>
      <c r="F12" s="17"/>
      <c r="G12" s="17"/>
      <c r="H12" s="17"/>
      <c r="I12" s="17"/>
      <c r="J12" s="4"/>
    </row>
    <row r="13" spans="1:10" ht="20.100000000000001" customHeight="1" x14ac:dyDescent="0.2">
      <c r="A13" s="4"/>
      <c r="B13" s="6" t="s">
        <v>54</v>
      </c>
      <c r="C13" s="75">
        <v>91</v>
      </c>
      <c r="D13" s="17"/>
      <c r="E13" s="17"/>
      <c r="F13" s="17"/>
      <c r="G13" s="17"/>
      <c r="H13" s="17"/>
      <c r="I13" s="17"/>
      <c r="J13" s="4"/>
    </row>
    <row r="14" spans="1:10" ht="20.100000000000001" customHeight="1" x14ac:dyDescent="0.2">
      <c r="A14" s="4"/>
      <c r="B14" s="6" t="s">
        <v>53</v>
      </c>
      <c r="C14" s="75">
        <v>93</v>
      </c>
      <c r="D14" s="17"/>
      <c r="E14" s="17"/>
      <c r="F14" s="17"/>
      <c r="G14" s="17"/>
      <c r="H14" s="17"/>
      <c r="I14" s="17"/>
      <c r="J14" s="4"/>
    </row>
    <row r="15" spans="1:10" ht="20.100000000000001" customHeight="1" x14ac:dyDescent="0.2">
      <c r="A15" s="4"/>
      <c r="B15" s="6" t="s">
        <v>52</v>
      </c>
      <c r="C15" s="75">
        <v>95</v>
      </c>
      <c r="D15" s="17"/>
      <c r="E15" s="17"/>
      <c r="F15" s="17"/>
      <c r="G15" s="17"/>
      <c r="H15" s="17"/>
      <c r="I15" s="17"/>
      <c r="J15" s="4"/>
    </row>
    <row r="16" spans="1:10" ht="20.100000000000001" customHeight="1" x14ac:dyDescent="0.2">
      <c r="A16" s="4"/>
      <c r="B16" s="6" t="s">
        <v>51</v>
      </c>
      <c r="C16" s="75">
        <v>97</v>
      </c>
      <c r="D16" s="17"/>
      <c r="E16" s="17"/>
      <c r="F16" s="17"/>
      <c r="G16" s="17"/>
      <c r="H16" s="17"/>
      <c r="I16" s="17"/>
      <c r="J16" s="4"/>
    </row>
    <row r="17" spans="1:10" ht="21" x14ac:dyDescent="0.2">
      <c r="A17" s="4"/>
      <c r="B17" s="79" t="s">
        <v>50</v>
      </c>
      <c r="C17" s="73" t="s">
        <v>49</v>
      </c>
      <c r="D17" s="18" t="s">
        <v>48</v>
      </c>
      <c r="E17" s="18" t="s">
        <v>47</v>
      </c>
      <c r="F17" s="18" t="s">
        <v>46</v>
      </c>
      <c r="G17" s="18" t="s">
        <v>45</v>
      </c>
      <c r="H17" s="18" t="s">
        <v>44</v>
      </c>
      <c r="I17" s="18" t="s">
        <v>11</v>
      </c>
      <c r="J17" s="4"/>
    </row>
    <row r="18" spans="1:10" ht="23.25" customHeight="1" x14ac:dyDescent="0.2">
      <c r="A18" s="4"/>
      <c r="B18" s="80"/>
      <c r="C18" s="73" t="s">
        <v>43</v>
      </c>
      <c r="D18" s="18" t="s">
        <v>42</v>
      </c>
      <c r="E18" s="18" t="s">
        <v>41</v>
      </c>
      <c r="F18" s="18" t="s">
        <v>40</v>
      </c>
      <c r="G18" s="18" t="s">
        <v>39</v>
      </c>
      <c r="H18" s="18" t="s">
        <v>38</v>
      </c>
      <c r="I18" s="18" t="s">
        <v>37</v>
      </c>
      <c r="J18" s="4"/>
    </row>
    <row r="19" spans="1:10" ht="20.100000000000001" customHeight="1" x14ac:dyDescent="0.2">
      <c r="A19" s="4"/>
      <c r="B19" s="2" t="s">
        <v>10</v>
      </c>
      <c r="C19" s="24">
        <v>1207</v>
      </c>
      <c r="D19" s="24">
        <v>1216</v>
      </c>
      <c r="E19" s="20">
        <f>C19/D19*100</f>
        <v>99.25986842105263</v>
      </c>
      <c r="F19" s="20">
        <f>IF(E19&lt;=$C$13,1,IF(E19&lt;$C$14,2,IF(E19&lt;$C$15,3,IF(E19&lt;$C$16,4,IF(E19&gt;=$C$16,5)))))</f>
        <v>5</v>
      </c>
      <c r="G19" s="20">
        <f>IF(E19&lt;=$C$12,0,IF(E19&lt;=$C$13,((E19-$C$12)/($C$13-$C$12)),IF(E19&lt;$C$14,((E19-$C$13)/($C$14-$C$13)),IF(E19&lt;$C$15,((E19-$C$14)/($C$15-$C$14)),IF(E19&lt;$C$16,((E19-$C$15)/($C$16-$C$15)),IF(E19&gt;=$C$16,0))))))</f>
        <v>0</v>
      </c>
      <c r="H19" s="20">
        <f>F19+G19</f>
        <v>5</v>
      </c>
      <c r="I19" s="20">
        <f>$C$9*H19</f>
        <v>25</v>
      </c>
      <c r="J19" s="4"/>
    </row>
    <row r="20" spans="1:10" ht="20.100000000000001" customHeight="1" x14ac:dyDescent="0.2">
      <c r="A20" s="4"/>
      <c r="B20" s="2" t="s">
        <v>0</v>
      </c>
      <c r="C20" s="24">
        <v>1212</v>
      </c>
      <c r="D20" s="24">
        <v>1239</v>
      </c>
      <c r="E20" s="20">
        <f t="shared" ref="E20:E30" si="0">C20/D20*100</f>
        <v>97.820823244552059</v>
      </c>
      <c r="F20" s="20">
        <f t="shared" ref="F20:F30" si="1">IF(E20&lt;=$C$13,1,IF(E20&lt;$C$14,2,IF(E20&lt;$C$15,3,IF(E20&lt;$C$16,4,IF(E20&gt;=$C$16,5)))))</f>
        <v>5</v>
      </c>
      <c r="G20" s="20">
        <f t="shared" ref="G20:G30" si="2">IF(E20&lt;=$C$12,0,IF(E20&lt;=$C$13,((E20-$C$12)/($C$13-$C$12)),IF(E20&lt;$C$14,((E20-$C$13)/($C$14-$C$13)),IF(E20&lt;$C$15,((E20-$C$14)/($C$15-$C$14)),IF(E20&lt;$C$16,((E20-$C$15)/($C$16-$C$15)),IF(E20&gt;=$C$16,0))))))</f>
        <v>0</v>
      </c>
      <c r="H20" s="20">
        <f t="shared" ref="H20:H30" si="3">F20+G20</f>
        <v>5</v>
      </c>
      <c r="I20" s="20">
        <f t="shared" ref="I20:I30" si="4">$C$9*H20</f>
        <v>25</v>
      </c>
      <c r="J20" s="4"/>
    </row>
    <row r="21" spans="1:10" ht="20.100000000000001" customHeight="1" x14ac:dyDescent="0.2">
      <c r="A21" s="4"/>
      <c r="B21" s="2" t="s">
        <v>1</v>
      </c>
      <c r="C21" s="24">
        <v>100</v>
      </c>
      <c r="D21" s="24">
        <v>115</v>
      </c>
      <c r="E21" s="20">
        <f t="shared" si="0"/>
        <v>86.956521739130437</v>
      </c>
      <c r="F21" s="20">
        <f t="shared" si="1"/>
        <v>1</v>
      </c>
      <c r="G21" s="20">
        <f t="shared" si="2"/>
        <v>0</v>
      </c>
      <c r="H21" s="20">
        <f t="shared" si="3"/>
        <v>1</v>
      </c>
      <c r="I21" s="20">
        <f t="shared" si="4"/>
        <v>5</v>
      </c>
      <c r="J21" s="4"/>
    </row>
    <row r="22" spans="1:10" ht="20.100000000000001" customHeight="1" x14ac:dyDescent="0.2">
      <c r="A22" s="4"/>
      <c r="B22" s="2" t="s">
        <v>2</v>
      </c>
      <c r="C22" s="24">
        <v>541</v>
      </c>
      <c r="D22" s="24">
        <v>544</v>
      </c>
      <c r="E22" s="20">
        <f t="shared" si="0"/>
        <v>99.44852941176471</v>
      </c>
      <c r="F22" s="20">
        <f t="shared" si="1"/>
        <v>5</v>
      </c>
      <c r="G22" s="20">
        <f t="shared" si="2"/>
        <v>0</v>
      </c>
      <c r="H22" s="20">
        <f t="shared" si="3"/>
        <v>5</v>
      </c>
      <c r="I22" s="20">
        <f t="shared" si="4"/>
        <v>25</v>
      </c>
      <c r="J22" s="4"/>
    </row>
    <row r="23" spans="1:10" ht="20.100000000000001" customHeight="1" x14ac:dyDescent="0.2">
      <c r="A23" s="4"/>
      <c r="B23" s="2" t="s">
        <v>3</v>
      </c>
      <c r="C23" s="24">
        <v>3209</v>
      </c>
      <c r="D23" s="24">
        <v>3330</v>
      </c>
      <c r="E23" s="20">
        <f t="shared" si="0"/>
        <v>96.366366366366364</v>
      </c>
      <c r="F23" s="20">
        <f t="shared" si="1"/>
        <v>4</v>
      </c>
      <c r="G23" s="20">
        <f t="shared" si="2"/>
        <v>0.68318318318318205</v>
      </c>
      <c r="H23" s="20">
        <f t="shared" si="3"/>
        <v>4.6831831831831821</v>
      </c>
      <c r="I23" s="20">
        <f t="shared" si="4"/>
        <v>23.41591591591591</v>
      </c>
      <c r="J23" s="4"/>
    </row>
    <row r="24" spans="1:10" ht="20.100000000000001" customHeight="1" x14ac:dyDescent="0.2">
      <c r="A24" s="4"/>
      <c r="B24" s="2" t="s">
        <v>4</v>
      </c>
      <c r="C24" s="24">
        <v>785</v>
      </c>
      <c r="D24" s="24">
        <v>850</v>
      </c>
      <c r="E24" s="20">
        <f t="shared" si="0"/>
        <v>92.352941176470594</v>
      </c>
      <c r="F24" s="20">
        <f t="shared" si="1"/>
        <v>2</v>
      </c>
      <c r="G24" s="20">
        <f t="shared" si="2"/>
        <v>0.67647058823529704</v>
      </c>
      <c r="H24" s="20">
        <f t="shared" si="3"/>
        <v>2.676470588235297</v>
      </c>
      <c r="I24" s="20">
        <f t="shared" si="4"/>
        <v>13.382352941176485</v>
      </c>
      <c r="J24" s="4"/>
    </row>
    <row r="25" spans="1:10" ht="20.100000000000001" customHeight="1" x14ac:dyDescent="0.2">
      <c r="A25" s="4"/>
      <c r="B25" s="2" t="s">
        <v>5</v>
      </c>
      <c r="C25" s="24">
        <v>249</v>
      </c>
      <c r="D25" s="24">
        <v>250</v>
      </c>
      <c r="E25" s="20">
        <f t="shared" si="0"/>
        <v>99.6</v>
      </c>
      <c r="F25" s="20">
        <f t="shared" si="1"/>
        <v>5</v>
      </c>
      <c r="G25" s="20">
        <f t="shared" si="2"/>
        <v>0</v>
      </c>
      <c r="H25" s="20">
        <f t="shared" si="3"/>
        <v>5</v>
      </c>
      <c r="I25" s="20">
        <f t="shared" si="4"/>
        <v>25</v>
      </c>
      <c r="J25" s="4"/>
    </row>
    <row r="26" spans="1:10" ht="20.100000000000001" customHeight="1" x14ac:dyDescent="0.2">
      <c r="A26" s="4"/>
      <c r="B26" s="2" t="s">
        <v>14</v>
      </c>
      <c r="C26" s="24">
        <v>4103</v>
      </c>
      <c r="D26" s="24">
        <v>4121</v>
      </c>
      <c r="E26" s="20">
        <f t="shared" si="0"/>
        <v>99.563212812424169</v>
      </c>
      <c r="F26" s="20">
        <f t="shared" si="1"/>
        <v>5</v>
      </c>
      <c r="G26" s="20">
        <f t="shared" si="2"/>
        <v>0</v>
      </c>
      <c r="H26" s="20">
        <f t="shared" si="3"/>
        <v>5</v>
      </c>
      <c r="I26" s="20">
        <f t="shared" si="4"/>
        <v>25</v>
      </c>
      <c r="J26" s="4"/>
    </row>
    <row r="27" spans="1:10" ht="20.100000000000001" customHeight="1" x14ac:dyDescent="0.2">
      <c r="A27" s="4"/>
      <c r="B27" s="3" t="s">
        <v>6</v>
      </c>
      <c r="C27" s="24">
        <v>1754</v>
      </c>
      <c r="D27" s="24">
        <v>1822</v>
      </c>
      <c r="E27" s="20">
        <f t="shared" si="0"/>
        <v>96.267837541163559</v>
      </c>
      <c r="F27" s="20">
        <f t="shared" si="1"/>
        <v>4</v>
      </c>
      <c r="G27" s="20">
        <f t="shared" si="2"/>
        <v>0.63391877058177926</v>
      </c>
      <c r="H27" s="20">
        <f t="shared" si="3"/>
        <v>4.6339187705817793</v>
      </c>
      <c r="I27" s="20">
        <f t="shared" si="4"/>
        <v>23.169593852908896</v>
      </c>
      <c r="J27" s="4"/>
    </row>
    <row r="28" spans="1:10" ht="20.100000000000001" customHeight="1" x14ac:dyDescent="0.2">
      <c r="A28" s="4"/>
      <c r="B28" s="3" t="s">
        <v>7</v>
      </c>
      <c r="C28" s="24">
        <v>55</v>
      </c>
      <c r="D28" s="24">
        <v>55</v>
      </c>
      <c r="E28" s="20">
        <f t="shared" si="0"/>
        <v>100</v>
      </c>
      <c r="F28" s="20">
        <f t="shared" si="1"/>
        <v>5</v>
      </c>
      <c r="G28" s="20">
        <f t="shared" si="2"/>
        <v>0</v>
      </c>
      <c r="H28" s="20">
        <f t="shared" si="3"/>
        <v>5</v>
      </c>
      <c r="I28" s="20">
        <f t="shared" si="4"/>
        <v>25</v>
      </c>
      <c r="J28" s="4"/>
    </row>
    <row r="29" spans="1:10" ht="20.100000000000001" customHeight="1" x14ac:dyDescent="0.2">
      <c r="A29" s="4"/>
      <c r="B29" s="3" t="s">
        <v>8</v>
      </c>
      <c r="C29" s="24">
        <v>855</v>
      </c>
      <c r="D29" s="24">
        <v>883</v>
      </c>
      <c r="E29" s="20">
        <f t="shared" si="0"/>
        <v>96.828992072480176</v>
      </c>
      <c r="F29" s="20">
        <f t="shared" si="1"/>
        <v>4</v>
      </c>
      <c r="G29" s="20">
        <f t="shared" si="2"/>
        <v>0.91449603624008802</v>
      </c>
      <c r="H29" s="20">
        <f t="shared" si="3"/>
        <v>4.914496036240088</v>
      </c>
      <c r="I29" s="20">
        <f t="shared" si="4"/>
        <v>24.57248018120044</v>
      </c>
      <c r="J29" s="4"/>
    </row>
    <row r="30" spans="1:10" ht="20.100000000000001" customHeight="1" x14ac:dyDescent="0.2">
      <c r="A30" s="4"/>
      <c r="B30" s="18" t="s">
        <v>9</v>
      </c>
      <c r="C30" s="25">
        <f>SUM(C19:C29)</f>
        <v>14070</v>
      </c>
      <c r="D30" s="25">
        <f>SUM(D19:D29)</f>
        <v>14425</v>
      </c>
      <c r="E30" s="73">
        <f t="shared" si="0"/>
        <v>97.538994800693246</v>
      </c>
      <c r="F30" s="73">
        <f t="shared" si="1"/>
        <v>5</v>
      </c>
      <c r="G30" s="73">
        <f t="shared" si="2"/>
        <v>0</v>
      </c>
      <c r="H30" s="73">
        <f t="shared" si="3"/>
        <v>5</v>
      </c>
      <c r="I30" s="73">
        <f t="shared" si="4"/>
        <v>25</v>
      </c>
      <c r="J30" s="4"/>
    </row>
    <row r="31" spans="1:10" ht="20.100000000000001" customHeight="1" x14ac:dyDescent="0.2">
      <c r="A31" s="4"/>
      <c r="B31" s="5" t="s">
        <v>36</v>
      </c>
      <c r="C31" s="85" t="s">
        <v>317</v>
      </c>
      <c r="D31" s="85"/>
      <c r="E31" s="85"/>
      <c r="F31" s="85"/>
      <c r="G31" s="85"/>
      <c r="H31" s="85"/>
      <c r="I31" s="85"/>
      <c r="J31" s="4"/>
    </row>
    <row r="32" spans="1:10" ht="20.100000000000001" customHeight="1" x14ac:dyDescent="0.2">
      <c r="A32" s="4"/>
      <c r="B32" s="86" t="s">
        <v>35</v>
      </c>
      <c r="C32" s="85" t="s">
        <v>318</v>
      </c>
      <c r="D32" s="85"/>
      <c r="E32" s="85"/>
      <c r="F32" s="85"/>
      <c r="G32" s="85"/>
      <c r="H32" s="85"/>
      <c r="I32" s="85"/>
      <c r="J32" s="4"/>
    </row>
    <row r="33" spans="1:10" ht="20.100000000000001" customHeight="1" x14ac:dyDescent="0.2">
      <c r="A33" s="4"/>
      <c r="B33" s="86"/>
      <c r="C33" s="85" t="s">
        <v>34</v>
      </c>
      <c r="D33" s="85"/>
      <c r="E33" s="85"/>
      <c r="F33" s="85"/>
      <c r="G33" s="85"/>
      <c r="H33" s="85"/>
      <c r="I33" s="85"/>
      <c r="J33" s="4"/>
    </row>
    <row r="34" spans="1:10" ht="20.100000000000001" customHeight="1" x14ac:dyDescent="0.2">
      <c r="A34" s="4"/>
      <c r="B34" s="86"/>
      <c r="C34" s="85" t="s">
        <v>34</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0.100000000000001" customHeight="1" x14ac:dyDescent="0.2">
      <c r="A36" s="4"/>
      <c r="B36" s="86"/>
      <c r="C36" s="85" t="s">
        <v>34</v>
      </c>
      <c r="D36" s="85"/>
      <c r="E36" s="85"/>
      <c r="F36" s="85"/>
      <c r="G36" s="85"/>
      <c r="H36" s="85"/>
      <c r="I36" s="85"/>
      <c r="J36" s="4"/>
    </row>
    <row r="37" spans="1:10" ht="21.75" customHeight="1" x14ac:dyDescent="0.2">
      <c r="A37" s="4"/>
      <c r="B37" s="86"/>
      <c r="C37" s="85" t="s">
        <v>34</v>
      </c>
      <c r="D37" s="85"/>
      <c r="E37" s="85"/>
      <c r="F37" s="85"/>
      <c r="G37" s="85"/>
      <c r="H37" s="85"/>
      <c r="I37" s="85"/>
      <c r="J37" s="4"/>
    </row>
    <row r="38" spans="1:10" ht="9.75" customHeight="1" x14ac:dyDescent="0.2">
      <c r="A38" s="4"/>
      <c r="B38" s="4"/>
      <c r="C38" s="4"/>
      <c r="D38" s="4"/>
      <c r="E38" s="4"/>
      <c r="F38" s="4"/>
      <c r="G38" s="4"/>
      <c r="H38" s="4"/>
      <c r="I38" s="4"/>
      <c r="J38" s="4"/>
    </row>
  </sheetData>
  <mergeCells count="17">
    <mergeCell ref="C37:I37"/>
    <mergeCell ref="C8:D8"/>
    <mergeCell ref="C10:D10"/>
    <mergeCell ref="B17:B18"/>
    <mergeCell ref="C31:I31"/>
    <mergeCell ref="B32:B37"/>
    <mergeCell ref="C32:I32"/>
    <mergeCell ref="C33:I33"/>
    <mergeCell ref="C34:I34"/>
    <mergeCell ref="C35:I35"/>
    <mergeCell ref="C36:I36"/>
    <mergeCell ref="C7:I7"/>
    <mergeCell ref="B2:I2"/>
    <mergeCell ref="C3:D3"/>
    <mergeCell ref="C4:D4"/>
    <mergeCell ref="C5:D5"/>
    <mergeCell ref="C6:I6"/>
  </mergeCells>
  <pageMargins left="0.33" right="0.16" top="0.69" bottom="0.26" header="0.22" footer="0.16"/>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2" ySplit="2" topLeftCell="C3" activePane="bottomRight" state="frozen"/>
      <selection pane="topRight" activeCell="B1" sqref="B1"/>
      <selection pane="bottomLeft" activeCell="A2" sqref="A2"/>
      <selection pane="bottomRight" activeCell="E11" sqref="E11"/>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26.25" customHeight="1" x14ac:dyDescent="0.2">
      <c r="A2" s="4"/>
      <c r="B2" s="81" t="str">
        <f>C7</f>
        <v>PA24 : ร้อยละของหน่วยบริการสาธารณสุขมีการจัดการความรู้ Health Literacy ตามเกณฑ์ที่กำหนด (ร้อยละ 80)</v>
      </c>
      <c r="C2" s="81"/>
      <c r="D2" s="81"/>
      <c r="E2" s="81"/>
      <c r="F2" s="81"/>
      <c r="G2" s="81"/>
      <c r="H2" s="81"/>
      <c r="I2" s="81"/>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165</v>
      </c>
      <c r="D5" s="83"/>
      <c r="E5" s="17"/>
      <c r="F5" s="17"/>
      <c r="G5" s="17"/>
      <c r="H5" s="17"/>
      <c r="I5" s="17"/>
      <c r="J5" s="4"/>
    </row>
    <row r="6" spans="1:10" ht="20.100000000000001" customHeight="1" x14ac:dyDescent="0.2">
      <c r="A6" s="4"/>
      <c r="B6" s="8" t="s">
        <v>64</v>
      </c>
      <c r="C6" s="78" t="s">
        <v>166</v>
      </c>
      <c r="D6" s="78"/>
      <c r="E6" s="78"/>
      <c r="F6" s="78"/>
      <c r="G6" s="78"/>
      <c r="H6" s="78"/>
      <c r="I6" s="78"/>
      <c r="J6" s="4"/>
    </row>
    <row r="7" spans="1:10" ht="39" customHeight="1" x14ac:dyDescent="0.2">
      <c r="A7" s="4"/>
      <c r="B7" s="8" t="s">
        <v>62</v>
      </c>
      <c r="C7" s="84" t="s">
        <v>167</v>
      </c>
      <c r="D7" s="84"/>
      <c r="E7" s="84"/>
      <c r="F7" s="84"/>
      <c r="G7" s="84"/>
      <c r="H7" s="84"/>
      <c r="I7" s="84"/>
      <c r="J7" s="4"/>
    </row>
    <row r="8" spans="1:10" ht="20.100000000000001" customHeight="1" x14ac:dyDescent="0.2">
      <c r="A8" s="4"/>
      <c r="B8" s="8" t="s">
        <v>73</v>
      </c>
      <c r="C8" s="83" t="s">
        <v>59</v>
      </c>
      <c r="D8" s="83"/>
      <c r="E8" s="17"/>
      <c r="F8" s="17"/>
      <c r="G8" s="17"/>
      <c r="H8" s="17"/>
      <c r="I8" s="17"/>
      <c r="J8" s="4"/>
    </row>
    <row r="9" spans="1:10" ht="20.100000000000001" customHeight="1" x14ac:dyDescent="0.2">
      <c r="A9" s="4"/>
      <c r="B9" s="8" t="s">
        <v>58</v>
      </c>
      <c r="C9" s="21">
        <v>5</v>
      </c>
      <c r="D9" s="17"/>
      <c r="E9" s="17"/>
      <c r="F9" s="17"/>
      <c r="G9" s="17"/>
      <c r="H9" s="17"/>
      <c r="I9" s="17"/>
      <c r="J9" s="4"/>
    </row>
    <row r="10" spans="1:10" ht="20.100000000000001" customHeight="1" x14ac:dyDescent="0.2">
      <c r="A10" s="4"/>
      <c r="B10" s="8" t="s">
        <v>57</v>
      </c>
      <c r="C10" s="72" t="s">
        <v>269</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39">
        <v>40</v>
      </c>
      <c r="D12" s="17"/>
      <c r="E12" s="17"/>
      <c r="F12" s="17"/>
      <c r="G12" s="17"/>
      <c r="H12" s="17"/>
      <c r="I12" s="17"/>
      <c r="J12" s="4"/>
    </row>
    <row r="13" spans="1:10" ht="20.100000000000001" customHeight="1" x14ac:dyDescent="0.2">
      <c r="A13" s="4"/>
      <c r="B13" s="6" t="s">
        <v>54</v>
      </c>
      <c r="C13" s="39">
        <v>50</v>
      </c>
      <c r="D13" s="17"/>
      <c r="E13" s="17"/>
      <c r="F13" s="17"/>
      <c r="G13" s="17"/>
      <c r="H13" s="17"/>
      <c r="I13" s="17"/>
      <c r="J13" s="4"/>
    </row>
    <row r="14" spans="1:10" ht="20.100000000000001" customHeight="1" x14ac:dyDescent="0.2">
      <c r="A14" s="4"/>
      <c r="B14" s="6" t="s">
        <v>53</v>
      </c>
      <c r="C14" s="39">
        <v>60</v>
      </c>
      <c r="D14" s="17"/>
      <c r="E14" s="17"/>
      <c r="F14" s="17"/>
      <c r="G14" s="17"/>
      <c r="H14" s="17"/>
      <c r="I14" s="17"/>
      <c r="J14" s="4"/>
    </row>
    <row r="15" spans="1:10" ht="20.100000000000001" customHeight="1" x14ac:dyDescent="0.2">
      <c r="A15" s="4"/>
      <c r="B15" s="6" t="s">
        <v>52</v>
      </c>
      <c r="C15" s="39">
        <v>70</v>
      </c>
      <c r="D15" s="17"/>
      <c r="E15" s="17"/>
      <c r="F15" s="17"/>
      <c r="G15" s="17"/>
      <c r="H15" s="17"/>
      <c r="I15" s="17"/>
      <c r="J15" s="4"/>
    </row>
    <row r="16" spans="1:10" ht="20.100000000000001" customHeight="1" x14ac:dyDescent="0.2">
      <c r="A16" s="4"/>
      <c r="B16" s="6" t="s">
        <v>51</v>
      </c>
      <c r="C16" s="40">
        <v>80</v>
      </c>
      <c r="D16" s="17"/>
      <c r="E16" s="17"/>
      <c r="F16" s="17"/>
      <c r="G16" s="17"/>
      <c r="H16" s="17"/>
      <c r="I16" s="17"/>
      <c r="J16" s="4"/>
    </row>
    <row r="17" spans="1:10" ht="21" x14ac:dyDescent="0.2">
      <c r="A17" s="4"/>
      <c r="B17" s="79" t="s">
        <v>50</v>
      </c>
      <c r="C17" s="70" t="s">
        <v>49</v>
      </c>
      <c r="D17" s="18" t="s">
        <v>48</v>
      </c>
      <c r="E17" s="18" t="s">
        <v>47</v>
      </c>
      <c r="F17" s="18" t="s">
        <v>46</v>
      </c>
      <c r="G17" s="18" t="s">
        <v>45</v>
      </c>
      <c r="H17" s="18" t="s">
        <v>44</v>
      </c>
      <c r="I17" s="18" t="s">
        <v>11</v>
      </c>
      <c r="J17" s="4"/>
    </row>
    <row r="18" spans="1:10" ht="23.25" customHeight="1" x14ac:dyDescent="0.2">
      <c r="A18" s="4"/>
      <c r="B18" s="80"/>
      <c r="C18" s="70" t="s">
        <v>43</v>
      </c>
      <c r="D18" s="18" t="s">
        <v>42</v>
      </c>
      <c r="E18" s="18" t="s">
        <v>41</v>
      </c>
      <c r="F18" s="18" t="s">
        <v>40</v>
      </c>
      <c r="G18" s="18" t="s">
        <v>39</v>
      </c>
      <c r="H18" s="18" t="s">
        <v>38</v>
      </c>
      <c r="I18" s="18" t="s">
        <v>37</v>
      </c>
      <c r="J18" s="4"/>
    </row>
    <row r="19" spans="1:10" ht="20.100000000000001" customHeight="1" x14ac:dyDescent="0.2">
      <c r="A19" s="4"/>
      <c r="B19" s="2" t="s">
        <v>10</v>
      </c>
      <c r="C19" s="24">
        <v>22</v>
      </c>
      <c r="D19" s="24">
        <v>22</v>
      </c>
      <c r="E19" s="20">
        <f>C19/D19*100</f>
        <v>100</v>
      </c>
      <c r="F19" s="20">
        <f>IF(E19&lt;=$C$13,1,IF(E19&lt;$C$14,2,IF(E19&lt;$C$15,3,IF(E19&lt;$C$16,4,IF(E19&gt;=$C$16,5)))))</f>
        <v>5</v>
      </c>
      <c r="G19" s="20">
        <f>IF(E19&lt;=$C$12,0,IF(E19&lt;=$C$13,((E19-$C$12)/($C$13-$C$12)),IF(E19&lt;$C$14,((E19-$C$13)/($C$14-$C$13)),IF(E19&lt;$C$15,((E19-$C$14)/($C$15-$C$14)),IF(E19&lt;$C$16,((E19-$C$15)/($C$16-$C$15)),IF(E19&gt;=$C$16,0))))))</f>
        <v>0</v>
      </c>
      <c r="H19" s="20">
        <f>F19+G19</f>
        <v>5</v>
      </c>
      <c r="I19" s="20">
        <f>$C$9*H19</f>
        <v>25</v>
      </c>
      <c r="J19" s="4"/>
    </row>
    <row r="20" spans="1:10" ht="20.100000000000001" customHeight="1" x14ac:dyDescent="0.2">
      <c r="A20" s="4"/>
      <c r="B20" s="2" t="s">
        <v>0</v>
      </c>
      <c r="C20" s="24">
        <v>5</v>
      </c>
      <c r="D20" s="24">
        <v>9</v>
      </c>
      <c r="E20" s="20">
        <f t="shared" ref="E20:E30" si="0">C20/D20*100</f>
        <v>55.555555555555557</v>
      </c>
      <c r="F20" s="20">
        <f t="shared" ref="F20:F30" si="1">IF(E20&lt;=$C$13,1,IF(E20&lt;$C$14,2,IF(E20&lt;$C$15,3,IF(E20&lt;$C$16,4,IF(E20&gt;=$C$16,5)))))</f>
        <v>2</v>
      </c>
      <c r="G20" s="20">
        <f t="shared" ref="G20:G30" si="2">IF(E20&lt;=$C$12,0,IF(E20&lt;=$C$13,((E20-$C$12)/($C$13-$C$12)),IF(E20&lt;$C$14,((E20-$C$13)/($C$14-$C$13)),IF(E20&lt;$C$15,((E20-$C$14)/($C$15-$C$14)),IF(E20&lt;$C$16,((E20-$C$15)/($C$16-$C$15)),IF(E20&gt;=$C$16,0))))))</f>
        <v>0.55555555555555569</v>
      </c>
      <c r="H20" s="20">
        <f t="shared" ref="H20:H30" si="3">F20+G20</f>
        <v>2.5555555555555558</v>
      </c>
      <c r="I20" s="20">
        <f t="shared" ref="I20:I29" si="4">$C$9*H20</f>
        <v>12.777777777777779</v>
      </c>
      <c r="J20" s="4"/>
    </row>
    <row r="21" spans="1:10" ht="20.100000000000001" customHeight="1" x14ac:dyDescent="0.2">
      <c r="A21" s="4"/>
      <c r="B21" s="2" t="s">
        <v>1</v>
      </c>
      <c r="C21" s="24">
        <v>13</v>
      </c>
      <c r="D21" s="24">
        <v>13</v>
      </c>
      <c r="E21" s="20">
        <f t="shared" si="0"/>
        <v>100</v>
      </c>
      <c r="F21" s="20">
        <f t="shared" si="1"/>
        <v>5</v>
      </c>
      <c r="G21" s="20">
        <f t="shared" si="2"/>
        <v>0</v>
      </c>
      <c r="H21" s="20">
        <f t="shared" si="3"/>
        <v>5</v>
      </c>
      <c r="I21" s="20">
        <f t="shared" si="4"/>
        <v>25</v>
      </c>
      <c r="J21" s="4"/>
    </row>
    <row r="22" spans="1:10" ht="20.100000000000001" customHeight="1" x14ac:dyDescent="0.2">
      <c r="A22" s="4"/>
      <c r="B22" s="2" t="s">
        <v>2</v>
      </c>
      <c r="C22" s="24">
        <v>13</v>
      </c>
      <c r="D22" s="24">
        <v>13</v>
      </c>
      <c r="E22" s="20">
        <f t="shared" si="0"/>
        <v>100</v>
      </c>
      <c r="F22" s="20">
        <f t="shared" si="1"/>
        <v>5</v>
      </c>
      <c r="G22" s="20">
        <f t="shared" si="2"/>
        <v>0</v>
      </c>
      <c r="H22" s="20">
        <f t="shared" si="3"/>
        <v>5</v>
      </c>
      <c r="I22" s="20">
        <f t="shared" si="4"/>
        <v>25</v>
      </c>
      <c r="J22" s="4"/>
    </row>
    <row r="23" spans="1:10" ht="20.100000000000001" customHeight="1" x14ac:dyDescent="0.2">
      <c r="A23" s="4"/>
      <c r="B23" s="2" t="s">
        <v>3</v>
      </c>
      <c r="C23" s="24">
        <v>14</v>
      </c>
      <c r="D23" s="24">
        <v>17</v>
      </c>
      <c r="E23" s="20">
        <f t="shared" si="0"/>
        <v>82.35294117647058</v>
      </c>
      <c r="F23" s="20">
        <f t="shared" si="1"/>
        <v>5</v>
      </c>
      <c r="G23" s="20">
        <f t="shared" si="2"/>
        <v>0</v>
      </c>
      <c r="H23" s="20">
        <f t="shared" si="3"/>
        <v>5</v>
      </c>
      <c r="I23" s="20">
        <f t="shared" si="4"/>
        <v>25</v>
      </c>
      <c r="J23" s="4"/>
    </row>
    <row r="24" spans="1:10" ht="20.100000000000001" customHeight="1" x14ac:dyDescent="0.2">
      <c r="A24" s="4"/>
      <c r="B24" s="2" t="s">
        <v>4</v>
      </c>
      <c r="C24" s="24">
        <v>9</v>
      </c>
      <c r="D24" s="24">
        <v>13</v>
      </c>
      <c r="E24" s="20">
        <f t="shared" si="0"/>
        <v>69.230769230769226</v>
      </c>
      <c r="F24" s="20">
        <f t="shared" si="1"/>
        <v>3</v>
      </c>
      <c r="G24" s="20">
        <f t="shared" si="2"/>
        <v>0.92307692307692268</v>
      </c>
      <c r="H24" s="20">
        <f t="shared" si="3"/>
        <v>3.9230769230769225</v>
      </c>
      <c r="I24" s="20">
        <f t="shared" si="4"/>
        <v>19.615384615384613</v>
      </c>
      <c r="J24" s="4"/>
    </row>
    <row r="25" spans="1:10" ht="20.100000000000001" customHeight="1" x14ac:dyDescent="0.2">
      <c r="A25" s="4"/>
      <c r="B25" s="2" t="s">
        <v>5</v>
      </c>
      <c r="C25" s="24">
        <v>2</v>
      </c>
      <c r="D25" s="24">
        <v>3</v>
      </c>
      <c r="E25" s="20">
        <f t="shared" si="0"/>
        <v>66.666666666666657</v>
      </c>
      <c r="F25" s="20">
        <f t="shared" si="1"/>
        <v>3</v>
      </c>
      <c r="G25" s="20">
        <f t="shared" si="2"/>
        <v>0.66666666666666574</v>
      </c>
      <c r="H25" s="20">
        <f t="shared" si="3"/>
        <v>3.6666666666666656</v>
      </c>
      <c r="I25" s="20">
        <f t="shared" si="4"/>
        <v>18.333333333333329</v>
      </c>
      <c r="J25" s="4"/>
    </row>
    <row r="26" spans="1:10" ht="20.100000000000001" customHeight="1" x14ac:dyDescent="0.2">
      <c r="A26" s="4"/>
      <c r="B26" s="2" t="s">
        <v>14</v>
      </c>
      <c r="C26" s="24">
        <v>16</v>
      </c>
      <c r="D26" s="24">
        <v>16</v>
      </c>
      <c r="E26" s="20">
        <f t="shared" si="0"/>
        <v>100</v>
      </c>
      <c r="F26" s="20">
        <f t="shared" si="1"/>
        <v>5</v>
      </c>
      <c r="G26" s="20">
        <f t="shared" si="2"/>
        <v>0</v>
      </c>
      <c r="H26" s="20">
        <f t="shared" si="3"/>
        <v>5</v>
      </c>
      <c r="I26" s="20">
        <f t="shared" si="4"/>
        <v>25</v>
      </c>
      <c r="J26" s="4"/>
    </row>
    <row r="27" spans="1:10" ht="20.100000000000001" customHeight="1" x14ac:dyDescent="0.2">
      <c r="A27" s="4"/>
      <c r="B27" s="3" t="s">
        <v>6</v>
      </c>
      <c r="C27" s="24">
        <v>6</v>
      </c>
      <c r="D27" s="24">
        <v>7</v>
      </c>
      <c r="E27" s="20">
        <f t="shared" si="0"/>
        <v>85.714285714285708</v>
      </c>
      <c r="F27" s="20">
        <f t="shared" si="1"/>
        <v>5</v>
      </c>
      <c r="G27" s="20">
        <f t="shared" si="2"/>
        <v>0</v>
      </c>
      <c r="H27" s="20">
        <f t="shared" si="3"/>
        <v>5</v>
      </c>
      <c r="I27" s="20">
        <f t="shared" si="4"/>
        <v>25</v>
      </c>
      <c r="J27" s="4"/>
    </row>
    <row r="28" spans="1:10" ht="20.100000000000001" customHeight="1" x14ac:dyDescent="0.2">
      <c r="A28" s="4"/>
      <c r="B28" s="3" t="s">
        <v>7</v>
      </c>
      <c r="C28" s="24">
        <v>6</v>
      </c>
      <c r="D28" s="24">
        <v>10</v>
      </c>
      <c r="E28" s="20">
        <f t="shared" si="0"/>
        <v>60</v>
      </c>
      <c r="F28" s="20">
        <f t="shared" si="1"/>
        <v>3</v>
      </c>
      <c r="G28" s="20">
        <f t="shared" si="2"/>
        <v>0</v>
      </c>
      <c r="H28" s="20">
        <f t="shared" si="3"/>
        <v>3</v>
      </c>
      <c r="I28" s="20">
        <f t="shared" si="4"/>
        <v>15</v>
      </c>
      <c r="J28" s="4"/>
    </row>
    <row r="29" spans="1:10" ht="20.100000000000001" customHeight="1" x14ac:dyDescent="0.2">
      <c r="A29" s="4"/>
      <c r="B29" s="3" t="s">
        <v>8</v>
      </c>
      <c r="C29" s="24">
        <v>4</v>
      </c>
      <c r="D29" s="24">
        <v>6</v>
      </c>
      <c r="E29" s="20">
        <f t="shared" si="0"/>
        <v>66.666666666666657</v>
      </c>
      <c r="F29" s="20">
        <f t="shared" si="1"/>
        <v>3</v>
      </c>
      <c r="G29" s="20">
        <f t="shared" si="2"/>
        <v>0.66666666666666574</v>
      </c>
      <c r="H29" s="20">
        <f t="shared" si="3"/>
        <v>3.6666666666666656</v>
      </c>
      <c r="I29" s="20">
        <f t="shared" si="4"/>
        <v>18.333333333333329</v>
      </c>
      <c r="J29" s="4"/>
    </row>
    <row r="30" spans="1:10" ht="20.100000000000001" customHeight="1" x14ac:dyDescent="0.2">
      <c r="A30" s="4"/>
      <c r="B30" s="18" t="s">
        <v>9</v>
      </c>
      <c r="C30" s="25">
        <f>SUM(C19:C29)</f>
        <v>110</v>
      </c>
      <c r="D30" s="25">
        <f>SUM(D19:D29)</f>
        <v>129</v>
      </c>
      <c r="E30" s="70">
        <f t="shared" si="0"/>
        <v>85.271317829457359</v>
      </c>
      <c r="F30" s="70">
        <f t="shared" si="1"/>
        <v>5</v>
      </c>
      <c r="G30" s="70">
        <f t="shared" si="2"/>
        <v>0</v>
      </c>
      <c r="H30" s="70">
        <f t="shared" si="3"/>
        <v>5</v>
      </c>
      <c r="I30" s="70">
        <f>$C$9*H30</f>
        <v>25</v>
      </c>
      <c r="J30" s="4"/>
    </row>
    <row r="31" spans="1:10" ht="20.100000000000001" customHeight="1" x14ac:dyDescent="0.2">
      <c r="A31" s="4"/>
      <c r="B31" s="5" t="s">
        <v>36</v>
      </c>
      <c r="C31" s="85" t="s">
        <v>270</v>
      </c>
      <c r="D31" s="85"/>
      <c r="E31" s="85"/>
      <c r="F31" s="85"/>
      <c r="G31" s="85"/>
      <c r="H31" s="85"/>
      <c r="I31" s="85"/>
      <c r="J31" s="4"/>
    </row>
    <row r="32" spans="1:10" ht="20.100000000000001" customHeight="1" x14ac:dyDescent="0.2">
      <c r="A32" s="4"/>
      <c r="B32" s="86" t="s">
        <v>35</v>
      </c>
      <c r="C32" s="85" t="s">
        <v>34</v>
      </c>
      <c r="D32" s="85"/>
      <c r="E32" s="85"/>
      <c r="F32" s="85"/>
      <c r="G32" s="85"/>
      <c r="H32" s="85"/>
      <c r="I32" s="85"/>
      <c r="J32" s="4"/>
    </row>
    <row r="33" spans="1:10" ht="20.100000000000001" customHeight="1" x14ac:dyDescent="0.2">
      <c r="A33" s="4"/>
      <c r="B33" s="86"/>
      <c r="C33" s="85" t="s">
        <v>34</v>
      </c>
      <c r="D33" s="85"/>
      <c r="E33" s="85"/>
      <c r="F33" s="85"/>
      <c r="G33" s="85"/>
      <c r="H33" s="85"/>
      <c r="I33" s="85"/>
      <c r="J33" s="4"/>
    </row>
    <row r="34" spans="1:10" ht="20.100000000000001" customHeight="1" x14ac:dyDescent="0.2">
      <c r="A34" s="4"/>
      <c r="B34" s="86"/>
      <c r="C34" s="85" t="s">
        <v>34</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0.100000000000001" customHeight="1" x14ac:dyDescent="0.2">
      <c r="A36" s="4"/>
      <c r="B36" s="86"/>
      <c r="C36" s="85" t="s">
        <v>34</v>
      </c>
      <c r="D36" s="85"/>
      <c r="E36" s="85"/>
      <c r="F36" s="85"/>
      <c r="G36" s="85"/>
      <c r="H36" s="85"/>
      <c r="I36" s="85"/>
      <c r="J36" s="4"/>
    </row>
    <row r="37" spans="1:10" ht="21.75" customHeight="1" x14ac:dyDescent="0.2">
      <c r="A37" s="4"/>
      <c r="B37" s="86"/>
      <c r="C37" s="85" t="s">
        <v>34</v>
      </c>
      <c r="D37" s="85"/>
      <c r="E37" s="85"/>
      <c r="F37" s="85"/>
      <c r="G37" s="85"/>
      <c r="H37" s="85"/>
      <c r="I37" s="85"/>
      <c r="J37" s="4"/>
    </row>
    <row r="38" spans="1:10" ht="9.75" customHeight="1" x14ac:dyDescent="0.2">
      <c r="A38" s="4"/>
      <c r="B38" s="4"/>
      <c r="C38" s="4"/>
      <c r="D38" s="4"/>
      <c r="E38" s="4"/>
      <c r="F38" s="4"/>
      <c r="G38" s="4"/>
      <c r="H38" s="4"/>
      <c r="I38" s="4"/>
      <c r="J38" s="4"/>
    </row>
  </sheetData>
  <mergeCells count="16">
    <mergeCell ref="C37:I37"/>
    <mergeCell ref="C31:I31"/>
    <mergeCell ref="B32:B37"/>
    <mergeCell ref="C32:I32"/>
    <mergeCell ref="C33:I33"/>
    <mergeCell ref="C34:I34"/>
    <mergeCell ref="C35:I35"/>
    <mergeCell ref="C36:I36"/>
    <mergeCell ref="B17:B18"/>
    <mergeCell ref="B2:I2"/>
    <mergeCell ref="C3:D3"/>
    <mergeCell ref="C4:D4"/>
    <mergeCell ref="C5:D5"/>
    <mergeCell ref="C6:I6"/>
    <mergeCell ref="C7:I7"/>
    <mergeCell ref="C8:D8"/>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2" ySplit="2" topLeftCell="C3" activePane="bottomRight" state="frozen"/>
      <selection pane="topRight" activeCell="B1" sqref="B1"/>
      <selection pane="bottomLeft" activeCell="A2" sqref="A2"/>
      <selection pane="bottomRight" activeCell="F9" sqref="F9"/>
    </sheetView>
  </sheetViews>
  <sheetFormatPr defaultColWidth="9" defaultRowHeight="20.100000000000001" customHeight="1" x14ac:dyDescent="0.2"/>
  <cols>
    <col min="1" max="1" width="4.125" style="1" customWidth="1"/>
    <col min="2" max="2" width="15" style="1" customWidth="1"/>
    <col min="3" max="3" width="9.625" style="1" customWidth="1"/>
    <col min="4" max="5" width="9.375" style="1" customWidth="1"/>
    <col min="6" max="6" width="6.375" style="1" customWidth="1"/>
    <col min="7" max="8" width="10.25" style="1" customWidth="1"/>
    <col min="9" max="9" width="13.625" style="1" customWidth="1"/>
    <col min="10" max="10" width="4.25" style="1" customWidth="1"/>
    <col min="11" max="11" width="24.375" style="1" customWidth="1"/>
    <col min="12" max="16384" width="9" style="1"/>
  </cols>
  <sheetData>
    <row r="1" spans="1:10" ht="8.25" customHeight="1" x14ac:dyDescent="0.2">
      <c r="A1" s="4"/>
      <c r="B1" s="4"/>
      <c r="C1" s="4"/>
      <c r="D1" s="4"/>
      <c r="E1" s="4"/>
      <c r="F1" s="4"/>
      <c r="G1" s="4"/>
      <c r="H1" s="4"/>
      <c r="I1" s="4"/>
      <c r="J1" s="4"/>
    </row>
    <row r="2" spans="1:10" ht="26.25" customHeight="1" x14ac:dyDescent="0.2">
      <c r="A2" s="4"/>
      <c r="B2" s="81" t="str">
        <f>C7</f>
        <v>PA25 : ร้อยละของหน่วยงานที่มีการนำดัชนีความสุขของคนทำงาน (Happinometer) ไปใช้ (ร้อยละ 60)</v>
      </c>
      <c r="C2" s="81"/>
      <c r="D2" s="81"/>
      <c r="E2" s="81"/>
      <c r="F2" s="81"/>
      <c r="G2" s="81"/>
      <c r="H2" s="81"/>
      <c r="I2" s="81"/>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241607</v>
      </c>
      <c r="D4" s="82"/>
      <c r="E4" s="17"/>
      <c r="F4" s="17"/>
      <c r="G4" s="17"/>
      <c r="H4" s="17"/>
      <c r="I4" s="17"/>
      <c r="J4" s="4"/>
    </row>
    <row r="5" spans="1:10" ht="20.100000000000001" customHeight="1" x14ac:dyDescent="0.2">
      <c r="A5" s="4"/>
      <c r="B5" s="8" t="s">
        <v>66</v>
      </c>
      <c r="C5" s="83" t="s">
        <v>141</v>
      </c>
      <c r="D5" s="83"/>
      <c r="E5" s="17"/>
      <c r="F5" s="17"/>
      <c r="G5" s="17"/>
      <c r="H5" s="17"/>
      <c r="I5" s="17"/>
      <c r="J5" s="4"/>
    </row>
    <row r="6" spans="1:10" ht="20.100000000000001" customHeight="1" x14ac:dyDescent="0.2">
      <c r="A6" s="4"/>
      <c r="B6" s="8" t="s">
        <v>64</v>
      </c>
      <c r="C6" s="78" t="s">
        <v>142</v>
      </c>
      <c r="D6" s="78"/>
      <c r="E6" s="78"/>
      <c r="F6" s="78"/>
      <c r="G6" s="78"/>
      <c r="H6" s="78"/>
      <c r="I6" s="78"/>
      <c r="J6" s="4"/>
    </row>
    <row r="7" spans="1:10" ht="18.75" customHeight="1" x14ac:dyDescent="0.2">
      <c r="A7" s="4"/>
      <c r="B7" s="8" t="s">
        <v>62</v>
      </c>
      <c r="C7" s="84" t="s">
        <v>168</v>
      </c>
      <c r="D7" s="84"/>
      <c r="E7" s="84"/>
      <c r="F7" s="84"/>
      <c r="G7" s="84"/>
      <c r="H7" s="84"/>
      <c r="I7" s="84"/>
      <c r="J7" s="4"/>
    </row>
    <row r="8" spans="1:10" ht="20.100000000000001" customHeight="1" x14ac:dyDescent="0.2">
      <c r="A8" s="4"/>
      <c r="B8" s="8" t="s">
        <v>73</v>
      </c>
      <c r="C8" s="83" t="s">
        <v>59</v>
      </c>
      <c r="D8" s="83"/>
      <c r="E8" s="17"/>
      <c r="F8" s="17"/>
      <c r="G8" s="17"/>
      <c r="H8" s="17"/>
      <c r="I8" s="17"/>
      <c r="J8" s="4"/>
    </row>
    <row r="9" spans="1:10" ht="20.100000000000001" customHeight="1" x14ac:dyDescent="0.2">
      <c r="A9" s="4"/>
      <c r="B9" s="8" t="s">
        <v>58</v>
      </c>
      <c r="C9" s="21">
        <v>5</v>
      </c>
      <c r="D9" s="17"/>
      <c r="E9" s="17"/>
      <c r="F9" s="17"/>
      <c r="G9" s="17"/>
      <c r="H9" s="17"/>
      <c r="I9" s="17"/>
      <c r="J9" s="4"/>
    </row>
    <row r="10" spans="1:10" ht="20.100000000000001" customHeight="1" x14ac:dyDescent="0.2">
      <c r="A10" s="4"/>
      <c r="B10" s="8" t="s">
        <v>57</v>
      </c>
      <c r="C10" s="75" t="s">
        <v>267</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39">
        <v>20</v>
      </c>
      <c r="D12" s="17"/>
      <c r="E12" s="17"/>
      <c r="F12" s="17"/>
      <c r="G12" s="17"/>
      <c r="H12" s="17"/>
      <c r="I12" s="17"/>
      <c r="J12" s="4"/>
    </row>
    <row r="13" spans="1:10" ht="20.100000000000001" customHeight="1" x14ac:dyDescent="0.2">
      <c r="A13" s="4"/>
      <c r="B13" s="6" t="s">
        <v>54</v>
      </c>
      <c r="C13" s="39">
        <v>30</v>
      </c>
      <c r="D13" s="17"/>
      <c r="E13" s="17"/>
      <c r="F13" s="17"/>
      <c r="G13" s="17"/>
      <c r="H13" s="17"/>
      <c r="I13" s="17"/>
      <c r="J13" s="4"/>
    </row>
    <row r="14" spans="1:10" ht="20.100000000000001" customHeight="1" x14ac:dyDescent="0.2">
      <c r="A14" s="4"/>
      <c r="B14" s="6" t="s">
        <v>53</v>
      </c>
      <c r="C14" s="39">
        <v>40</v>
      </c>
      <c r="D14" s="17"/>
      <c r="E14" s="17"/>
      <c r="F14" s="17"/>
      <c r="G14" s="17"/>
      <c r="H14" s="17"/>
      <c r="I14" s="17"/>
      <c r="J14" s="4"/>
    </row>
    <row r="15" spans="1:10" ht="20.100000000000001" customHeight="1" x14ac:dyDescent="0.2">
      <c r="A15" s="4"/>
      <c r="B15" s="6" t="s">
        <v>52</v>
      </c>
      <c r="C15" s="39">
        <v>50</v>
      </c>
      <c r="D15" s="17"/>
      <c r="E15" s="17"/>
      <c r="F15" s="17"/>
      <c r="G15" s="17"/>
      <c r="H15" s="17"/>
      <c r="I15" s="17"/>
      <c r="J15" s="4"/>
    </row>
    <row r="16" spans="1:10" ht="20.100000000000001" customHeight="1" x14ac:dyDescent="0.2">
      <c r="A16" s="4"/>
      <c r="B16" s="6" t="s">
        <v>51</v>
      </c>
      <c r="C16" s="40">
        <v>60</v>
      </c>
      <c r="D16" s="17"/>
      <c r="E16" s="17"/>
      <c r="F16" s="17"/>
      <c r="G16" s="17"/>
      <c r="H16" s="17"/>
      <c r="I16" s="17"/>
      <c r="J16" s="4"/>
    </row>
    <row r="17" spans="1:10" ht="21" x14ac:dyDescent="0.2">
      <c r="A17" s="4"/>
      <c r="B17" s="79" t="s">
        <v>50</v>
      </c>
      <c r="C17" s="73" t="s">
        <v>49</v>
      </c>
      <c r="D17" s="18" t="s">
        <v>48</v>
      </c>
      <c r="E17" s="18" t="s">
        <v>47</v>
      </c>
      <c r="F17" s="18" t="s">
        <v>46</v>
      </c>
      <c r="G17" s="18" t="s">
        <v>45</v>
      </c>
      <c r="H17" s="18" t="s">
        <v>44</v>
      </c>
      <c r="I17" s="18" t="s">
        <v>11</v>
      </c>
      <c r="J17" s="4"/>
    </row>
    <row r="18" spans="1:10" ht="23.25" customHeight="1" x14ac:dyDescent="0.2">
      <c r="A18" s="4"/>
      <c r="B18" s="80"/>
      <c r="C18" s="73" t="s">
        <v>43</v>
      </c>
      <c r="D18" s="18" t="s">
        <v>42</v>
      </c>
      <c r="E18" s="18" t="s">
        <v>41</v>
      </c>
      <c r="F18" s="18" t="s">
        <v>40</v>
      </c>
      <c r="G18" s="18" t="s">
        <v>39</v>
      </c>
      <c r="H18" s="23" t="s">
        <v>38</v>
      </c>
      <c r="I18" s="18" t="s">
        <v>37</v>
      </c>
      <c r="J18" s="4"/>
    </row>
    <row r="19" spans="1:10" ht="20.100000000000001" customHeight="1" x14ac:dyDescent="0.2">
      <c r="A19" s="4"/>
      <c r="B19" s="2" t="s">
        <v>10</v>
      </c>
      <c r="C19" s="24">
        <v>23</v>
      </c>
      <c r="D19" s="24">
        <v>23</v>
      </c>
      <c r="E19" s="20">
        <f>C19/D19*100</f>
        <v>100</v>
      </c>
      <c r="F19" s="20">
        <f>IF(E19&lt;=$C$13,1,IF(E19&lt;$C$14,2,IF(E19&lt;$C$15,3,IF(E19&lt;$C$16,4,IF(E19&gt;=$C$16,5)))))</f>
        <v>5</v>
      </c>
      <c r="G19" s="20">
        <f>IF(E19&lt;=$C$12,0,IF(E19&lt;=$C$13,((E19-$C$12)/($C$13-$C$12)),IF(E19&lt;$C$14,((E19-$C$13)/($C$14-$C$13)),IF(E19&lt;$C$15,((E19-$C$14)/($C$15-$C$14)),IF(E19&lt;$C$16,((E19-$C$15)/($C$16-$C$15)),IF(E19&gt;=$C$16,0))))))</f>
        <v>0</v>
      </c>
      <c r="H19" s="20">
        <f>F19+G19</f>
        <v>5</v>
      </c>
      <c r="I19" s="20">
        <f>$C$9*H19</f>
        <v>25</v>
      </c>
      <c r="J19" s="4"/>
    </row>
    <row r="20" spans="1:10" ht="20.100000000000001" customHeight="1" x14ac:dyDescent="0.2">
      <c r="A20" s="4"/>
      <c r="B20" s="2" t="s">
        <v>0</v>
      </c>
      <c r="C20" s="24">
        <v>10</v>
      </c>
      <c r="D20" s="24">
        <v>10</v>
      </c>
      <c r="E20" s="20">
        <f t="shared" ref="E20:E30" si="0">C20/D20*100</f>
        <v>100</v>
      </c>
      <c r="F20" s="20">
        <f t="shared" ref="F20:F30" si="1">IF(E20&lt;=$C$13,1,IF(E20&lt;$C$14,2,IF(E20&lt;$C$15,3,IF(E20&lt;$C$16,4,IF(E20&gt;=$C$16,5)))))</f>
        <v>5</v>
      </c>
      <c r="G20" s="20">
        <f t="shared" ref="G20:G30" si="2">IF(E20&lt;=$C$12,0,IF(E20&lt;=$C$13,((E20-$C$12)/($C$13-$C$12)),IF(E20&lt;$C$14,((E20-$C$13)/($C$14-$C$13)),IF(E20&lt;$C$15,((E20-$C$14)/($C$15-$C$14)),IF(E20&lt;$C$16,((E20-$C$15)/($C$16-$C$15)),IF(E20&gt;=$C$16,0))))))</f>
        <v>0</v>
      </c>
      <c r="H20" s="20">
        <f t="shared" ref="H20:H30" si="3">F20+G20</f>
        <v>5</v>
      </c>
      <c r="I20" s="20">
        <f t="shared" ref="I20:I29" si="4">$C$9*H20</f>
        <v>25</v>
      </c>
      <c r="J20" s="4"/>
    </row>
    <row r="21" spans="1:10" ht="20.100000000000001" customHeight="1" x14ac:dyDescent="0.2">
      <c r="A21" s="4"/>
      <c r="B21" s="2" t="s">
        <v>1</v>
      </c>
      <c r="C21" s="24">
        <v>14</v>
      </c>
      <c r="D21" s="24">
        <v>14</v>
      </c>
      <c r="E21" s="20">
        <f t="shared" si="0"/>
        <v>100</v>
      </c>
      <c r="F21" s="20">
        <f t="shared" si="1"/>
        <v>5</v>
      </c>
      <c r="G21" s="20">
        <f t="shared" si="2"/>
        <v>0</v>
      </c>
      <c r="H21" s="20">
        <f t="shared" si="3"/>
        <v>5</v>
      </c>
      <c r="I21" s="20">
        <f t="shared" si="4"/>
        <v>25</v>
      </c>
      <c r="J21" s="4"/>
    </row>
    <row r="22" spans="1:10" ht="20.100000000000001" customHeight="1" x14ac:dyDescent="0.2">
      <c r="A22" s="4"/>
      <c r="B22" s="2" t="s">
        <v>2</v>
      </c>
      <c r="C22" s="24">
        <v>14</v>
      </c>
      <c r="D22" s="24">
        <v>14</v>
      </c>
      <c r="E22" s="20">
        <f t="shared" si="0"/>
        <v>100</v>
      </c>
      <c r="F22" s="20">
        <f t="shared" si="1"/>
        <v>5</v>
      </c>
      <c r="G22" s="20">
        <f t="shared" si="2"/>
        <v>0</v>
      </c>
      <c r="H22" s="20">
        <f t="shared" si="3"/>
        <v>5</v>
      </c>
      <c r="I22" s="20">
        <f t="shared" si="4"/>
        <v>25</v>
      </c>
      <c r="J22" s="4"/>
    </row>
    <row r="23" spans="1:10" ht="20.100000000000001" customHeight="1" x14ac:dyDescent="0.2">
      <c r="A23" s="4"/>
      <c r="B23" s="2" t="s">
        <v>3</v>
      </c>
      <c r="C23" s="24">
        <v>18</v>
      </c>
      <c r="D23" s="24">
        <v>18</v>
      </c>
      <c r="E23" s="20">
        <f t="shared" si="0"/>
        <v>100</v>
      </c>
      <c r="F23" s="20">
        <f t="shared" si="1"/>
        <v>5</v>
      </c>
      <c r="G23" s="20">
        <f t="shared" si="2"/>
        <v>0</v>
      </c>
      <c r="H23" s="20">
        <f t="shared" si="3"/>
        <v>5</v>
      </c>
      <c r="I23" s="20">
        <f t="shared" si="4"/>
        <v>25</v>
      </c>
      <c r="J23" s="4"/>
    </row>
    <row r="24" spans="1:10" ht="20.100000000000001" customHeight="1" x14ac:dyDescent="0.2">
      <c r="A24" s="4"/>
      <c r="B24" s="2" t="s">
        <v>4</v>
      </c>
      <c r="C24" s="24">
        <v>14</v>
      </c>
      <c r="D24" s="24">
        <v>14</v>
      </c>
      <c r="E24" s="20">
        <f t="shared" si="0"/>
        <v>100</v>
      </c>
      <c r="F24" s="20">
        <f t="shared" si="1"/>
        <v>5</v>
      </c>
      <c r="G24" s="20">
        <f t="shared" si="2"/>
        <v>0</v>
      </c>
      <c r="H24" s="20">
        <f t="shared" si="3"/>
        <v>5</v>
      </c>
      <c r="I24" s="20">
        <f t="shared" si="4"/>
        <v>25</v>
      </c>
      <c r="J24" s="4"/>
    </row>
    <row r="25" spans="1:10" ht="20.100000000000001" customHeight="1" x14ac:dyDescent="0.2">
      <c r="A25" s="4"/>
      <c r="B25" s="2" t="s">
        <v>5</v>
      </c>
      <c r="C25" s="24">
        <v>4</v>
      </c>
      <c r="D25" s="24">
        <v>4</v>
      </c>
      <c r="E25" s="20">
        <f t="shared" si="0"/>
        <v>100</v>
      </c>
      <c r="F25" s="20">
        <f t="shared" si="1"/>
        <v>5</v>
      </c>
      <c r="G25" s="20">
        <f t="shared" si="2"/>
        <v>0</v>
      </c>
      <c r="H25" s="20">
        <f t="shared" si="3"/>
        <v>5</v>
      </c>
      <c r="I25" s="20">
        <f t="shared" si="4"/>
        <v>25</v>
      </c>
      <c r="J25" s="4"/>
    </row>
    <row r="26" spans="1:10" ht="20.100000000000001" customHeight="1" x14ac:dyDescent="0.2">
      <c r="A26" s="4"/>
      <c r="B26" s="2" t="s">
        <v>14</v>
      </c>
      <c r="C26" s="24">
        <v>17</v>
      </c>
      <c r="D26" s="24">
        <v>17</v>
      </c>
      <c r="E26" s="20">
        <f t="shared" si="0"/>
        <v>100</v>
      </c>
      <c r="F26" s="20">
        <f t="shared" si="1"/>
        <v>5</v>
      </c>
      <c r="G26" s="20">
        <f t="shared" si="2"/>
        <v>0</v>
      </c>
      <c r="H26" s="20">
        <f t="shared" si="3"/>
        <v>5</v>
      </c>
      <c r="I26" s="20">
        <f t="shared" si="4"/>
        <v>25</v>
      </c>
      <c r="J26" s="4"/>
    </row>
    <row r="27" spans="1:10" ht="20.100000000000001" customHeight="1" x14ac:dyDescent="0.2">
      <c r="A27" s="4"/>
      <c r="B27" s="3" t="s">
        <v>6</v>
      </c>
      <c r="C27" s="24">
        <v>8</v>
      </c>
      <c r="D27" s="24">
        <v>8</v>
      </c>
      <c r="E27" s="20">
        <f t="shared" si="0"/>
        <v>100</v>
      </c>
      <c r="F27" s="20">
        <f t="shared" si="1"/>
        <v>5</v>
      </c>
      <c r="G27" s="20">
        <f t="shared" si="2"/>
        <v>0</v>
      </c>
      <c r="H27" s="20">
        <f t="shared" si="3"/>
        <v>5</v>
      </c>
      <c r="I27" s="20">
        <f t="shared" si="4"/>
        <v>25</v>
      </c>
      <c r="J27" s="4"/>
    </row>
    <row r="28" spans="1:10" ht="20.100000000000001" customHeight="1" x14ac:dyDescent="0.2">
      <c r="A28" s="4"/>
      <c r="B28" s="3" t="s">
        <v>7</v>
      </c>
      <c r="C28" s="24">
        <v>11</v>
      </c>
      <c r="D28" s="24">
        <v>11</v>
      </c>
      <c r="E28" s="20">
        <f t="shared" si="0"/>
        <v>100</v>
      </c>
      <c r="F28" s="20">
        <f t="shared" si="1"/>
        <v>5</v>
      </c>
      <c r="G28" s="20">
        <f t="shared" si="2"/>
        <v>0</v>
      </c>
      <c r="H28" s="20">
        <f t="shared" si="3"/>
        <v>5</v>
      </c>
      <c r="I28" s="20">
        <f t="shared" si="4"/>
        <v>25</v>
      </c>
      <c r="J28" s="4"/>
    </row>
    <row r="29" spans="1:10" ht="20.100000000000001" customHeight="1" x14ac:dyDescent="0.2">
      <c r="A29" s="4"/>
      <c r="B29" s="3" t="s">
        <v>8</v>
      </c>
      <c r="C29" s="24">
        <v>7</v>
      </c>
      <c r="D29" s="24">
        <v>7</v>
      </c>
      <c r="E29" s="20">
        <f t="shared" si="0"/>
        <v>100</v>
      </c>
      <c r="F29" s="20">
        <f t="shared" si="1"/>
        <v>5</v>
      </c>
      <c r="G29" s="20">
        <f t="shared" si="2"/>
        <v>0</v>
      </c>
      <c r="H29" s="20">
        <f t="shared" si="3"/>
        <v>5</v>
      </c>
      <c r="I29" s="20">
        <f t="shared" si="4"/>
        <v>25</v>
      </c>
      <c r="J29" s="4"/>
    </row>
    <row r="30" spans="1:10" ht="20.100000000000001" customHeight="1" x14ac:dyDescent="0.2">
      <c r="A30" s="4"/>
      <c r="B30" s="18" t="s">
        <v>9</v>
      </c>
      <c r="C30" s="25">
        <f>SUM(C19:C29)</f>
        <v>140</v>
      </c>
      <c r="D30" s="25">
        <f>SUM(D19:D29)</f>
        <v>140</v>
      </c>
      <c r="E30" s="73">
        <f t="shared" si="0"/>
        <v>100</v>
      </c>
      <c r="F30" s="73">
        <f t="shared" si="1"/>
        <v>5</v>
      </c>
      <c r="G30" s="73">
        <f t="shared" si="2"/>
        <v>0</v>
      </c>
      <c r="H30" s="73">
        <f t="shared" si="3"/>
        <v>5</v>
      </c>
      <c r="I30" s="73">
        <f>$C$9*H30</f>
        <v>25</v>
      </c>
      <c r="J30" s="4"/>
    </row>
    <row r="31" spans="1:10" ht="21.75" customHeight="1" x14ac:dyDescent="0.2">
      <c r="A31" s="4"/>
      <c r="B31" s="5" t="s">
        <v>36</v>
      </c>
      <c r="C31" s="85" t="s">
        <v>271</v>
      </c>
      <c r="D31" s="85"/>
      <c r="E31" s="85"/>
      <c r="F31" s="85"/>
      <c r="G31" s="85"/>
      <c r="H31" s="85"/>
      <c r="I31" s="85"/>
      <c r="J31" s="4"/>
    </row>
    <row r="32" spans="1:10" ht="20.100000000000001" customHeight="1" x14ac:dyDescent="0.2">
      <c r="A32" s="4"/>
      <c r="B32" s="86" t="s">
        <v>35</v>
      </c>
      <c r="C32" s="85" t="s">
        <v>264</v>
      </c>
      <c r="D32" s="85"/>
      <c r="E32" s="85"/>
      <c r="F32" s="85"/>
      <c r="G32" s="85"/>
      <c r="H32" s="85"/>
      <c r="I32" s="85"/>
      <c r="J32" s="4"/>
    </row>
    <row r="33" spans="1:10" ht="20.100000000000001" customHeight="1" x14ac:dyDescent="0.2">
      <c r="A33" s="4"/>
      <c r="B33" s="86"/>
      <c r="C33" s="85" t="s">
        <v>272</v>
      </c>
      <c r="D33" s="85"/>
      <c r="E33" s="85"/>
      <c r="F33" s="85"/>
      <c r="G33" s="85"/>
      <c r="H33" s="85"/>
      <c r="I33" s="85"/>
      <c r="J33" s="4"/>
    </row>
    <row r="34" spans="1:10" ht="20.100000000000001" customHeight="1" x14ac:dyDescent="0.2">
      <c r="A34" s="4"/>
      <c r="B34" s="86"/>
      <c r="C34" s="85" t="s">
        <v>273</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0.100000000000001" customHeight="1" x14ac:dyDescent="0.2">
      <c r="A36" s="4"/>
      <c r="B36" s="86"/>
      <c r="C36" s="85" t="s">
        <v>34</v>
      </c>
      <c r="D36" s="85"/>
      <c r="E36" s="85"/>
      <c r="F36" s="85"/>
      <c r="G36" s="85"/>
      <c r="H36" s="85"/>
      <c r="I36" s="85"/>
      <c r="J36" s="4"/>
    </row>
    <row r="37" spans="1:10" ht="21.75" customHeight="1" x14ac:dyDescent="0.2">
      <c r="A37" s="4"/>
      <c r="B37" s="86"/>
      <c r="C37" s="85" t="s">
        <v>34</v>
      </c>
      <c r="D37" s="85"/>
      <c r="E37" s="85"/>
      <c r="F37" s="85"/>
      <c r="G37" s="85"/>
      <c r="H37" s="85"/>
      <c r="I37" s="85"/>
      <c r="J37" s="4"/>
    </row>
    <row r="38" spans="1:10" ht="9.75" customHeight="1" x14ac:dyDescent="0.2">
      <c r="A38" s="4"/>
      <c r="B38" s="4"/>
      <c r="C38" s="4"/>
      <c r="D38" s="4"/>
      <c r="E38" s="4"/>
      <c r="F38" s="4"/>
      <c r="G38" s="4"/>
      <c r="H38" s="4"/>
      <c r="I38" s="4"/>
      <c r="J38" s="4"/>
    </row>
  </sheetData>
  <mergeCells count="16">
    <mergeCell ref="C37:I37"/>
    <mergeCell ref="C31:I31"/>
    <mergeCell ref="B32:B37"/>
    <mergeCell ref="C32:I32"/>
    <mergeCell ref="C33:I33"/>
    <mergeCell ref="C34:I34"/>
    <mergeCell ref="C35:I35"/>
    <mergeCell ref="C36:I36"/>
    <mergeCell ref="B17:B18"/>
    <mergeCell ref="B2:I2"/>
    <mergeCell ref="C3:D3"/>
    <mergeCell ref="C4:D4"/>
    <mergeCell ref="C5:D5"/>
    <mergeCell ref="C6:I6"/>
    <mergeCell ref="C7:I7"/>
    <mergeCell ref="C8:D8"/>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2" ySplit="2" topLeftCell="C7" activePane="bottomRight" state="frozen"/>
      <selection pane="topRight" activeCell="B1" sqref="B1"/>
      <selection pane="bottomLeft" activeCell="A2" sqref="A2"/>
      <selection pane="bottomRight" activeCell="C6" sqref="C6:I6"/>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10.5" customHeight="1" x14ac:dyDescent="0.2">
      <c r="A1" s="4"/>
      <c r="B1" s="4"/>
      <c r="C1" s="4"/>
      <c r="D1" s="4"/>
      <c r="E1" s="4"/>
      <c r="F1" s="4"/>
      <c r="G1" s="4"/>
      <c r="H1" s="4"/>
      <c r="I1" s="4"/>
      <c r="J1" s="4"/>
    </row>
    <row r="2" spans="1:10" ht="30" customHeight="1" x14ac:dyDescent="0.2">
      <c r="A2" s="4"/>
      <c r="B2" s="81" t="str">
        <f>C7</f>
        <v xml:space="preserve">PA (ระบุชื่อตัวชี้วัด) : ๑. ร้อยละของเด็กอายุ 0-5 ปี มีพัฒนาการสมวัย (ร้อยละ 85) </v>
      </c>
      <c r="C2" s="81"/>
      <c r="D2" s="81"/>
      <c r="E2" s="81"/>
      <c r="F2" s="81"/>
      <c r="G2" s="81"/>
      <c r="H2" s="81"/>
      <c r="I2" s="81"/>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65</v>
      </c>
      <c r="D5" s="83"/>
      <c r="E5" s="17"/>
      <c r="F5" s="17"/>
      <c r="G5" s="17"/>
      <c r="H5" s="17"/>
      <c r="I5" s="17"/>
      <c r="J5" s="4"/>
    </row>
    <row r="6" spans="1:10" ht="20.100000000000001" customHeight="1" x14ac:dyDescent="0.2">
      <c r="A6" s="4"/>
      <c r="B6" s="8" t="s">
        <v>64</v>
      </c>
      <c r="C6" s="78" t="s">
        <v>63</v>
      </c>
      <c r="D6" s="78"/>
      <c r="E6" s="78"/>
      <c r="F6" s="78"/>
      <c r="G6" s="78"/>
      <c r="H6" s="78"/>
      <c r="I6" s="78"/>
      <c r="J6" s="4"/>
    </row>
    <row r="7" spans="1:10" ht="28.5" customHeight="1" x14ac:dyDescent="0.2">
      <c r="A7" s="4"/>
      <c r="B7" s="8" t="s">
        <v>62</v>
      </c>
      <c r="C7" s="84" t="s">
        <v>61</v>
      </c>
      <c r="D7" s="84"/>
      <c r="E7" s="84"/>
      <c r="F7" s="84"/>
      <c r="G7" s="84"/>
      <c r="H7" s="84"/>
      <c r="I7" s="84"/>
      <c r="J7" s="4"/>
    </row>
    <row r="8" spans="1:10" ht="20.100000000000001" customHeight="1" x14ac:dyDescent="0.2">
      <c r="A8" s="4"/>
      <c r="B8" s="8" t="s">
        <v>60</v>
      </c>
      <c r="C8" s="83" t="s">
        <v>59</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2">
        <v>85</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72">
        <v>70</v>
      </c>
      <c r="D12" s="17"/>
      <c r="E12" s="17"/>
      <c r="F12" s="17"/>
      <c r="G12" s="17"/>
      <c r="H12" s="17"/>
      <c r="I12" s="17"/>
      <c r="J12" s="4"/>
    </row>
    <row r="13" spans="1:10" ht="20.100000000000001" customHeight="1" x14ac:dyDescent="0.2">
      <c r="A13" s="4"/>
      <c r="B13" s="6" t="s">
        <v>54</v>
      </c>
      <c r="C13" s="72">
        <v>75</v>
      </c>
      <c r="D13" s="17"/>
      <c r="E13" s="17"/>
      <c r="F13" s="17"/>
      <c r="G13" s="17"/>
      <c r="H13" s="17"/>
      <c r="I13" s="17"/>
      <c r="J13" s="4"/>
    </row>
    <row r="14" spans="1:10" ht="20.100000000000001" customHeight="1" x14ac:dyDescent="0.2">
      <c r="A14" s="4"/>
      <c r="B14" s="6" t="s">
        <v>53</v>
      </c>
      <c r="C14" s="72">
        <v>80</v>
      </c>
      <c r="D14" s="17"/>
      <c r="E14" s="17"/>
      <c r="F14" s="17"/>
      <c r="G14" s="17"/>
      <c r="H14" s="17"/>
      <c r="I14" s="17"/>
      <c r="J14" s="4"/>
    </row>
    <row r="15" spans="1:10" ht="20.100000000000001" customHeight="1" x14ac:dyDescent="0.2">
      <c r="A15" s="4"/>
      <c r="B15" s="6" t="s">
        <v>52</v>
      </c>
      <c r="C15" s="72">
        <v>85</v>
      </c>
      <c r="D15" s="17"/>
      <c r="E15" s="17"/>
      <c r="F15" s="17"/>
      <c r="G15" s="17"/>
      <c r="H15" s="17"/>
      <c r="I15" s="17"/>
      <c r="J15" s="4"/>
    </row>
    <row r="16" spans="1:10" ht="20.100000000000001" customHeight="1" x14ac:dyDescent="0.2">
      <c r="A16" s="4"/>
      <c r="B16" s="6" t="s">
        <v>51</v>
      </c>
      <c r="C16" s="72">
        <v>90</v>
      </c>
      <c r="D16" s="17"/>
      <c r="E16" s="17"/>
      <c r="F16" s="17"/>
      <c r="G16" s="17"/>
      <c r="H16" s="17"/>
      <c r="I16" s="17"/>
      <c r="J16" s="4"/>
    </row>
    <row r="17" spans="1:10" ht="21" x14ac:dyDescent="0.2">
      <c r="A17" s="4"/>
      <c r="B17" s="79" t="s">
        <v>50</v>
      </c>
      <c r="C17" s="70" t="s">
        <v>49</v>
      </c>
      <c r="D17" s="18" t="s">
        <v>48</v>
      </c>
      <c r="E17" s="18" t="s">
        <v>47</v>
      </c>
      <c r="F17" s="18" t="s">
        <v>46</v>
      </c>
      <c r="G17" s="18" t="s">
        <v>45</v>
      </c>
      <c r="H17" s="18" t="s">
        <v>44</v>
      </c>
      <c r="I17" s="18" t="s">
        <v>11</v>
      </c>
      <c r="J17" s="4"/>
    </row>
    <row r="18" spans="1:10" ht="23.25" customHeight="1" x14ac:dyDescent="0.2">
      <c r="A18" s="4"/>
      <c r="B18" s="80"/>
      <c r="C18" s="70" t="s">
        <v>43</v>
      </c>
      <c r="D18" s="18" t="s">
        <v>42</v>
      </c>
      <c r="E18" s="18" t="s">
        <v>41</v>
      </c>
      <c r="F18" s="18" t="s">
        <v>40</v>
      </c>
      <c r="G18" s="18" t="s">
        <v>39</v>
      </c>
      <c r="H18" s="18" t="s">
        <v>38</v>
      </c>
      <c r="I18" s="18" t="s">
        <v>37</v>
      </c>
      <c r="J18" s="4"/>
    </row>
    <row r="19" spans="1:10" ht="20.100000000000001" customHeight="1" x14ac:dyDescent="0.2">
      <c r="A19" s="4"/>
      <c r="B19" s="2" t="s">
        <v>10</v>
      </c>
      <c r="C19" s="71">
        <v>2274</v>
      </c>
      <c r="D19" s="71">
        <v>2305</v>
      </c>
      <c r="E19" s="20">
        <f>C19/D19*100</f>
        <v>98.655097613882859</v>
      </c>
      <c r="F19" s="20">
        <f>IF(E19&lt;=$C$13,1,IF(E19&lt;$C$14,2,IF(E19&lt;$C$15,3,IF(E19&lt;$C$16,4,IF(E19&gt;=$C$16,5)))))</f>
        <v>5</v>
      </c>
      <c r="G19" s="20">
        <f>IF(E19&lt;=$C$12,0,IF(E19&lt;=$C$13,((E19-$C$12)/($C$13-$C$12)),IF(E19&lt;$C$14,((E19-$C$13)/($C$14-$C$13)),IF(E19&lt;$C$15,((E19-$C$14)/($C$15-$C$14)),IF(E19&lt;$C$16,((E19-$C$15)/($C$16-$C$15)),IF(E19&gt;=$C$16,0))))))</f>
        <v>0</v>
      </c>
      <c r="H19" s="20">
        <f>F19+G19</f>
        <v>5</v>
      </c>
      <c r="I19" s="20">
        <f>$C$9*H19</f>
        <v>50</v>
      </c>
      <c r="J19" s="4"/>
    </row>
    <row r="20" spans="1:10" ht="20.100000000000001" customHeight="1" x14ac:dyDescent="0.2">
      <c r="A20" s="4"/>
      <c r="B20" s="2" t="s">
        <v>0</v>
      </c>
      <c r="C20" s="71">
        <v>729</v>
      </c>
      <c r="D20" s="71">
        <v>745</v>
      </c>
      <c r="E20" s="20">
        <f t="shared" ref="E20:E30" si="0">C20/D20*100</f>
        <v>97.852348993288601</v>
      </c>
      <c r="F20" s="20">
        <f t="shared" ref="F20:F30" si="1">IF(E20&lt;=$C$13,1,IF(E20&lt;$C$14,2,IF(E20&lt;$C$15,3,IF(E20&lt;$C$16,4,IF(E20&gt;=$C$16,5)))))</f>
        <v>5</v>
      </c>
      <c r="G20" s="20">
        <f t="shared" ref="G20:G30" si="2">IF(E20&lt;=$C$12,0,IF(E20&lt;=$C$13,((E20-$C$12)/($C$13-$C$12)),IF(E20&lt;$C$14,((E20-$C$13)/($C$14-$C$13)),IF(E20&lt;$C$15,((E20-$C$14)/($C$15-$C$14)),IF(E20&lt;$C$16,((E20-$C$15)/($C$16-$C$15)),IF(E20&gt;=$C$16,0))))))</f>
        <v>0</v>
      </c>
      <c r="H20" s="20">
        <f t="shared" ref="H20:H30" si="3">F20+G20</f>
        <v>5</v>
      </c>
      <c r="I20" s="20">
        <f t="shared" ref="I20:I29" si="4">$C$9*H20</f>
        <v>50</v>
      </c>
      <c r="J20" s="4"/>
    </row>
    <row r="21" spans="1:10" ht="20.100000000000001" customHeight="1" x14ac:dyDescent="0.2">
      <c r="A21" s="4"/>
      <c r="B21" s="2" t="s">
        <v>1</v>
      </c>
      <c r="C21" s="71">
        <v>2163</v>
      </c>
      <c r="D21" s="71">
        <v>2219</v>
      </c>
      <c r="E21" s="20">
        <f t="shared" si="0"/>
        <v>97.476340694006311</v>
      </c>
      <c r="F21" s="20">
        <f t="shared" si="1"/>
        <v>5</v>
      </c>
      <c r="G21" s="20">
        <f t="shared" si="2"/>
        <v>0</v>
      </c>
      <c r="H21" s="20">
        <f t="shared" si="3"/>
        <v>5</v>
      </c>
      <c r="I21" s="20">
        <f t="shared" si="4"/>
        <v>50</v>
      </c>
      <c r="J21" s="4"/>
    </row>
    <row r="22" spans="1:10" ht="20.100000000000001" customHeight="1" x14ac:dyDescent="0.2">
      <c r="A22" s="4"/>
      <c r="B22" s="2" t="s">
        <v>2</v>
      </c>
      <c r="C22" s="71">
        <v>1383</v>
      </c>
      <c r="D22" s="71">
        <v>1453</v>
      </c>
      <c r="E22" s="20">
        <f t="shared" si="0"/>
        <v>95.182381280110121</v>
      </c>
      <c r="F22" s="20">
        <f t="shared" si="1"/>
        <v>5</v>
      </c>
      <c r="G22" s="20">
        <f t="shared" si="2"/>
        <v>0</v>
      </c>
      <c r="H22" s="20">
        <f t="shared" si="3"/>
        <v>5</v>
      </c>
      <c r="I22" s="20">
        <f t="shared" si="4"/>
        <v>50</v>
      </c>
      <c r="J22" s="4"/>
    </row>
    <row r="23" spans="1:10" ht="20.100000000000001" customHeight="1" x14ac:dyDescent="0.2">
      <c r="A23" s="4"/>
      <c r="B23" s="2" t="s">
        <v>3</v>
      </c>
      <c r="C23" s="71">
        <v>729</v>
      </c>
      <c r="D23" s="71">
        <v>750</v>
      </c>
      <c r="E23" s="20">
        <f t="shared" si="0"/>
        <v>97.2</v>
      </c>
      <c r="F23" s="20">
        <f t="shared" si="1"/>
        <v>5</v>
      </c>
      <c r="G23" s="20">
        <f t="shared" si="2"/>
        <v>0</v>
      </c>
      <c r="H23" s="20">
        <f t="shared" si="3"/>
        <v>5</v>
      </c>
      <c r="I23" s="20">
        <f t="shared" si="4"/>
        <v>50</v>
      </c>
      <c r="J23" s="4"/>
    </row>
    <row r="24" spans="1:10" ht="20.100000000000001" customHeight="1" x14ac:dyDescent="0.2">
      <c r="A24" s="4"/>
      <c r="B24" s="2" t="s">
        <v>4</v>
      </c>
      <c r="C24" s="71">
        <v>1688</v>
      </c>
      <c r="D24" s="71">
        <v>1719</v>
      </c>
      <c r="E24" s="20">
        <f t="shared" si="0"/>
        <v>98.196625945317038</v>
      </c>
      <c r="F24" s="20">
        <f t="shared" si="1"/>
        <v>5</v>
      </c>
      <c r="G24" s="20">
        <f t="shared" si="2"/>
        <v>0</v>
      </c>
      <c r="H24" s="20">
        <f t="shared" si="3"/>
        <v>5</v>
      </c>
      <c r="I24" s="20">
        <f t="shared" si="4"/>
        <v>50</v>
      </c>
      <c r="J24" s="4"/>
    </row>
    <row r="25" spans="1:10" ht="20.100000000000001" customHeight="1" x14ac:dyDescent="0.2">
      <c r="A25" s="4"/>
      <c r="B25" s="2" t="s">
        <v>5</v>
      </c>
      <c r="C25" s="71">
        <v>262</v>
      </c>
      <c r="D25" s="71">
        <v>277</v>
      </c>
      <c r="E25" s="20">
        <f t="shared" si="0"/>
        <v>94.584837545126348</v>
      </c>
      <c r="F25" s="20">
        <f t="shared" si="1"/>
        <v>5</v>
      </c>
      <c r="G25" s="20">
        <f t="shared" si="2"/>
        <v>0</v>
      </c>
      <c r="H25" s="20">
        <f t="shared" si="3"/>
        <v>5</v>
      </c>
      <c r="I25" s="20">
        <f t="shared" si="4"/>
        <v>50</v>
      </c>
      <c r="J25" s="4"/>
    </row>
    <row r="26" spans="1:10" ht="20.100000000000001" customHeight="1" x14ac:dyDescent="0.2">
      <c r="A26" s="4"/>
      <c r="B26" s="2" t="s">
        <v>14</v>
      </c>
      <c r="C26" s="71">
        <v>1729</v>
      </c>
      <c r="D26" s="71">
        <v>1751</v>
      </c>
      <c r="E26" s="20">
        <f t="shared" si="0"/>
        <v>98.743575099942888</v>
      </c>
      <c r="F26" s="20">
        <f t="shared" si="1"/>
        <v>5</v>
      </c>
      <c r="G26" s="20">
        <f t="shared" si="2"/>
        <v>0</v>
      </c>
      <c r="H26" s="20">
        <f t="shared" si="3"/>
        <v>5</v>
      </c>
      <c r="I26" s="20">
        <f t="shared" si="4"/>
        <v>50</v>
      </c>
      <c r="J26" s="4"/>
    </row>
    <row r="27" spans="1:10" ht="20.100000000000001" customHeight="1" x14ac:dyDescent="0.2">
      <c r="A27" s="4"/>
      <c r="B27" s="3" t="s">
        <v>6</v>
      </c>
      <c r="C27" s="71">
        <v>949</v>
      </c>
      <c r="D27" s="71">
        <v>965</v>
      </c>
      <c r="E27" s="20">
        <f t="shared" si="0"/>
        <v>98.341968911917093</v>
      </c>
      <c r="F27" s="20">
        <f t="shared" si="1"/>
        <v>5</v>
      </c>
      <c r="G27" s="20">
        <f t="shared" si="2"/>
        <v>0</v>
      </c>
      <c r="H27" s="20">
        <f t="shared" si="3"/>
        <v>5</v>
      </c>
      <c r="I27" s="20">
        <f t="shared" si="4"/>
        <v>50</v>
      </c>
      <c r="J27" s="4"/>
    </row>
    <row r="28" spans="1:10" ht="20.100000000000001" customHeight="1" x14ac:dyDescent="0.2">
      <c r="A28" s="4"/>
      <c r="B28" s="3" t="s">
        <v>7</v>
      </c>
      <c r="C28" s="71">
        <v>992</v>
      </c>
      <c r="D28" s="71">
        <v>1013</v>
      </c>
      <c r="E28" s="20">
        <f t="shared" si="0"/>
        <v>97.926949654491608</v>
      </c>
      <c r="F28" s="20">
        <f t="shared" si="1"/>
        <v>5</v>
      </c>
      <c r="G28" s="20">
        <f t="shared" si="2"/>
        <v>0</v>
      </c>
      <c r="H28" s="20">
        <f t="shared" si="3"/>
        <v>5</v>
      </c>
      <c r="I28" s="20">
        <f t="shared" si="4"/>
        <v>50</v>
      </c>
      <c r="J28" s="4"/>
    </row>
    <row r="29" spans="1:10" ht="20.100000000000001" customHeight="1" x14ac:dyDescent="0.2">
      <c r="A29" s="4"/>
      <c r="B29" s="3" t="s">
        <v>8</v>
      </c>
      <c r="C29" s="71">
        <v>216</v>
      </c>
      <c r="D29" s="71">
        <v>217</v>
      </c>
      <c r="E29" s="20">
        <f t="shared" si="0"/>
        <v>99.539170506912441</v>
      </c>
      <c r="F29" s="20">
        <f t="shared" si="1"/>
        <v>5</v>
      </c>
      <c r="G29" s="20">
        <f t="shared" si="2"/>
        <v>0</v>
      </c>
      <c r="H29" s="20">
        <f t="shared" si="3"/>
        <v>5</v>
      </c>
      <c r="I29" s="20">
        <f t="shared" si="4"/>
        <v>50</v>
      </c>
      <c r="J29" s="4"/>
    </row>
    <row r="30" spans="1:10" ht="20.100000000000001" customHeight="1" x14ac:dyDescent="0.2">
      <c r="A30" s="4"/>
      <c r="B30" s="18" t="s">
        <v>9</v>
      </c>
      <c r="C30" s="70">
        <f>SUM(C19:C29)</f>
        <v>13114</v>
      </c>
      <c r="D30" s="70">
        <f>SUM(D19:D29)</f>
        <v>13414</v>
      </c>
      <c r="E30" s="70">
        <f t="shared" si="0"/>
        <v>97.763530639630233</v>
      </c>
      <c r="F30" s="70">
        <f t="shared" si="1"/>
        <v>5</v>
      </c>
      <c r="G30" s="70">
        <f t="shared" si="2"/>
        <v>0</v>
      </c>
      <c r="H30" s="70">
        <f t="shared" si="3"/>
        <v>5</v>
      </c>
      <c r="I30" s="70">
        <f>$C$9*H30</f>
        <v>50</v>
      </c>
      <c r="J30" s="4"/>
    </row>
    <row r="31" spans="1:10" ht="20.100000000000001" customHeight="1" x14ac:dyDescent="0.2">
      <c r="A31" s="4"/>
      <c r="B31" s="5" t="s">
        <v>36</v>
      </c>
      <c r="C31" s="85" t="s">
        <v>175</v>
      </c>
      <c r="D31" s="85"/>
      <c r="E31" s="85"/>
      <c r="F31" s="85"/>
      <c r="G31" s="85"/>
      <c r="H31" s="85"/>
      <c r="I31" s="85"/>
      <c r="J31" s="4"/>
    </row>
    <row r="32" spans="1:10" ht="20.100000000000001" customHeight="1" x14ac:dyDescent="0.2">
      <c r="A32" s="4"/>
      <c r="B32" s="86" t="s">
        <v>35</v>
      </c>
      <c r="C32" s="85" t="s">
        <v>180</v>
      </c>
      <c r="D32" s="85"/>
      <c r="E32" s="85"/>
      <c r="F32" s="85"/>
      <c r="G32" s="85"/>
      <c r="H32" s="85"/>
      <c r="I32" s="85"/>
      <c r="J32" s="4"/>
    </row>
    <row r="33" spans="1:10" ht="20.100000000000001" customHeight="1" x14ac:dyDescent="0.2">
      <c r="A33" s="4"/>
      <c r="B33" s="86"/>
      <c r="C33" s="85" t="s">
        <v>34</v>
      </c>
      <c r="D33" s="85"/>
      <c r="E33" s="85"/>
      <c r="F33" s="85"/>
      <c r="G33" s="85"/>
      <c r="H33" s="85"/>
      <c r="I33" s="85"/>
      <c r="J33" s="4"/>
    </row>
    <row r="34" spans="1:10" ht="20.100000000000001" customHeight="1" x14ac:dyDescent="0.2">
      <c r="A34" s="4"/>
      <c r="B34" s="86"/>
      <c r="C34" s="85" t="s">
        <v>34</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0.100000000000001" customHeight="1" x14ac:dyDescent="0.2">
      <c r="A36" s="4"/>
      <c r="B36" s="86"/>
      <c r="C36" s="85" t="s">
        <v>34</v>
      </c>
      <c r="D36" s="85"/>
      <c r="E36" s="85"/>
      <c r="F36" s="85"/>
      <c r="G36" s="85"/>
      <c r="H36" s="85"/>
      <c r="I36" s="85"/>
      <c r="J36" s="4"/>
    </row>
    <row r="37" spans="1:10" ht="21.75" customHeight="1" x14ac:dyDescent="0.2">
      <c r="A37" s="4"/>
      <c r="B37" s="86"/>
      <c r="C37" s="85" t="s">
        <v>34</v>
      </c>
      <c r="D37" s="85"/>
      <c r="E37" s="85"/>
      <c r="F37" s="85"/>
      <c r="G37" s="85"/>
      <c r="H37" s="85"/>
      <c r="I37" s="85"/>
      <c r="J37" s="4"/>
    </row>
    <row r="38" spans="1:10" ht="9.75" customHeight="1" x14ac:dyDescent="0.2">
      <c r="A38" s="4"/>
      <c r="B38" s="4"/>
      <c r="C38" s="4"/>
      <c r="D38" s="4"/>
      <c r="E38" s="4"/>
      <c r="F38" s="4"/>
      <c r="G38" s="4"/>
      <c r="H38" s="4"/>
      <c r="I38" s="4"/>
      <c r="J38" s="4"/>
    </row>
  </sheetData>
  <mergeCells count="16">
    <mergeCell ref="C31:I31"/>
    <mergeCell ref="B32:B37"/>
    <mergeCell ref="C32:I32"/>
    <mergeCell ref="C33:I33"/>
    <mergeCell ref="C34:I34"/>
    <mergeCell ref="C35:I35"/>
    <mergeCell ref="C36:I36"/>
    <mergeCell ref="C37:I37"/>
    <mergeCell ref="C6:I6"/>
    <mergeCell ref="B17:B18"/>
    <mergeCell ref="B2:I2"/>
    <mergeCell ref="C4:D4"/>
    <mergeCell ref="C8:D8"/>
    <mergeCell ref="C5:D5"/>
    <mergeCell ref="C3:D3"/>
    <mergeCell ref="C7:I7"/>
  </mergeCells>
  <pageMargins left="0.33" right="0.16" top="0.69" bottom="0.26" header="0.22" footer="0.16"/>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pane xSplit="2" ySplit="2" topLeftCell="C3" activePane="bottomRight" state="frozen"/>
      <selection pane="topRight" activeCell="B1" sqref="B1"/>
      <selection pane="bottomLeft" activeCell="A2" sqref="A2"/>
      <selection pane="bottomRight" activeCell="D9" sqref="D9"/>
    </sheetView>
  </sheetViews>
  <sheetFormatPr defaultColWidth="9" defaultRowHeight="20.100000000000001" customHeight="1" x14ac:dyDescent="0.2"/>
  <cols>
    <col min="1" max="1" width="2.125" style="1" customWidth="1"/>
    <col min="2" max="2" width="15" style="1" customWidth="1"/>
    <col min="3" max="3" width="11.125" style="1" customWidth="1"/>
    <col min="4" max="4" width="10.75" style="1" customWidth="1"/>
    <col min="5" max="5" width="9.375" style="1" customWidth="1"/>
    <col min="6" max="6" width="6.375" style="1" customWidth="1"/>
    <col min="7" max="8" width="10.25" style="1" customWidth="1"/>
    <col min="9" max="9" width="13.625" style="1" customWidth="1"/>
    <col min="10" max="10" width="2" style="1" customWidth="1"/>
    <col min="11" max="11" width="24.375" style="1" customWidth="1"/>
    <col min="12" max="16384" width="9" style="1"/>
  </cols>
  <sheetData>
    <row r="1" spans="1:10" ht="9.75" customHeight="1" x14ac:dyDescent="0.2">
      <c r="A1" s="4"/>
      <c r="B1" s="4"/>
      <c r="C1" s="4"/>
      <c r="D1" s="4"/>
      <c r="E1" s="4"/>
      <c r="F1" s="4"/>
      <c r="G1" s="4"/>
      <c r="H1" s="4"/>
      <c r="I1" s="4"/>
      <c r="J1" s="4"/>
    </row>
    <row r="2" spans="1:10" ht="30" customHeight="1" x14ac:dyDescent="0.2">
      <c r="A2" s="4"/>
      <c r="B2" s="81" t="str">
        <f>C7</f>
        <v>PA26 : ร้อยละของหน่วยงานที่มีบุคลากรสาธารณสุขเพียงพอ (ไม่น้อยกว่าร้อยละ 65)</v>
      </c>
      <c r="C2" s="81"/>
      <c r="D2" s="81"/>
      <c r="E2" s="81"/>
      <c r="F2" s="81"/>
      <c r="G2" s="81"/>
      <c r="H2" s="81"/>
      <c r="I2" s="81"/>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241607</v>
      </c>
      <c r="D4" s="82"/>
      <c r="E4" s="17"/>
      <c r="F4" s="17"/>
      <c r="G4" s="17"/>
      <c r="H4" s="17"/>
      <c r="I4" s="17"/>
      <c r="J4" s="4"/>
    </row>
    <row r="5" spans="1:10" ht="20.100000000000001" customHeight="1" x14ac:dyDescent="0.2">
      <c r="A5" s="4"/>
      <c r="B5" s="8" t="s">
        <v>66</v>
      </c>
      <c r="C5" s="83" t="s">
        <v>141</v>
      </c>
      <c r="D5" s="83"/>
      <c r="E5" s="17"/>
      <c r="F5" s="17"/>
      <c r="G5" s="17"/>
      <c r="H5" s="17"/>
      <c r="I5" s="17"/>
      <c r="J5" s="4"/>
    </row>
    <row r="6" spans="1:10" ht="20.100000000000001" customHeight="1" x14ac:dyDescent="0.2">
      <c r="A6" s="4"/>
      <c r="B6" s="8" t="s">
        <v>64</v>
      </c>
      <c r="C6" s="78" t="s">
        <v>142</v>
      </c>
      <c r="D6" s="78"/>
      <c r="E6" s="78"/>
      <c r="F6" s="78"/>
      <c r="G6" s="78"/>
      <c r="H6" s="78"/>
      <c r="I6" s="78"/>
      <c r="J6" s="4"/>
    </row>
    <row r="7" spans="1:10" ht="28.5" customHeight="1" x14ac:dyDescent="0.2">
      <c r="A7" s="4"/>
      <c r="B7" s="8" t="s">
        <v>62</v>
      </c>
      <c r="C7" s="84" t="s">
        <v>187</v>
      </c>
      <c r="D7" s="84"/>
      <c r="E7" s="84"/>
      <c r="F7" s="84"/>
      <c r="G7" s="84"/>
      <c r="H7" s="84"/>
      <c r="I7" s="84"/>
      <c r="J7" s="4"/>
    </row>
    <row r="8" spans="1:10" ht="20.100000000000001" customHeight="1" x14ac:dyDescent="0.2">
      <c r="A8" s="4"/>
      <c r="B8" s="8" t="s">
        <v>60</v>
      </c>
      <c r="C8" s="83" t="s">
        <v>59</v>
      </c>
      <c r="D8" s="83"/>
      <c r="E8" s="17"/>
      <c r="F8" s="17"/>
      <c r="G8" s="17"/>
      <c r="H8" s="17"/>
      <c r="I8" s="17"/>
      <c r="J8" s="4"/>
    </row>
    <row r="9" spans="1:10" ht="20.100000000000001" customHeight="1" x14ac:dyDescent="0.2">
      <c r="A9" s="4"/>
      <c r="B9" s="8" t="s">
        <v>58</v>
      </c>
      <c r="C9" s="21">
        <v>5</v>
      </c>
      <c r="D9" s="17"/>
      <c r="E9" s="17"/>
      <c r="F9" s="17"/>
      <c r="G9" s="17"/>
      <c r="H9" s="17"/>
      <c r="I9" s="17"/>
      <c r="J9" s="4"/>
    </row>
    <row r="10" spans="1:10" ht="20.100000000000001" customHeight="1" x14ac:dyDescent="0.2">
      <c r="A10" s="4"/>
      <c r="B10" s="8" t="s">
        <v>57</v>
      </c>
      <c r="C10" s="75">
        <v>80</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75">
        <v>45</v>
      </c>
      <c r="D12" s="17"/>
      <c r="E12" s="17"/>
      <c r="F12" s="17"/>
      <c r="G12" s="17"/>
      <c r="H12" s="17"/>
      <c r="I12" s="17"/>
      <c r="J12" s="4"/>
    </row>
    <row r="13" spans="1:10" ht="20.100000000000001" customHeight="1" x14ac:dyDescent="0.2">
      <c r="A13" s="4"/>
      <c r="B13" s="6" t="s">
        <v>54</v>
      </c>
      <c r="C13" s="75">
        <v>50</v>
      </c>
      <c r="D13" s="17"/>
      <c r="E13" s="17"/>
      <c r="F13" s="17"/>
      <c r="G13" s="17"/>
      <c r="H13" s="17"/>
      <c r="I13" s="17"/>
      <c r="J13" s="4"/>
    </row>
    <row r="14" spans="1:10" ht="20.100000000000001" customHeight="1" x14ac:dyDescent="0.2">
      <c r="A14" s="4"/>
      <c r="B14" s="6" t="s">
        <v>53</v>
      </c>
      <c r="C14" s="75">
        <v>55</v>
      </c>
      <c r="D14" s="17"/>
      <c r="E14" s="17"/>
      <c r="F14" s="17"/>
      <c r="G14" s="17"/>
      <c r="H14" s="17"/>
      <c r="I14" s="17"/>
      <c r="J14" s="4"/>
    </row>
    <row r="15" spans="1:10" ht="20.100000000000001" customHeight="1" x14ac:dyDescent="0.2">
      <c r="A15" s="4"/>
      <c r="B15" s="6" t="s">
        <v>52</v>
      </c>
      <c r="C15" s="75">
        <v>60</v>
      </c>
      <c r="D15" s="17"/>
      <c r="E15" s="17"/>
      <c r="F15" s="17"/>
      <c r="G15" s="17"/>
      <c r="H15" s="17"/>
      <c r="I15" s="17"/>
      <c r="J15" s="4"/>
    </row>
    <row r="16" spans="1:10" ht="20.100000000000001" customHeight="1" x14ac:dyDescent="0.2">
      <c r="A16" s="4"/>
      <c r="B16" s="6" t="s">
        <v>51</v>
      </c>
      <c r="C16" s="75">
        <v>65</v>
      </c>
      <c r="D16" s="17"/>
      <c r="E16" s="17"/>
      <c r="F16" s="17"/>
      <c r="G16" s="17"/>
      <c r="H16" s="17"/>
      <c r="I16" s="17"/>
      <c r="J16" s="4"/>
    </row>
    <row r="17" spans="1:10" ht="21" x14ac:dyDescent="0.2">
      <c r="A17" s="4"/>
      <c r="B17" s="79" t="s">
        <v>50</v>
      </c>
      <c r="C17" s="73" t="s">
        <v>49</v>
      </c>
      <c r="D17" s="18" t="s">
        <v>48</v>
      </c>
      <c r="E17" s="18" t="s">
        <v>47</v>
      </c>
      <c r="F17" s="18" t="s">
        <v>46</v>
      </c>
      <c r="G17" s="18" t="s">
        <v>45</v>
      </c>
      <c r="H17" s="18" t="s">
        <v>44</v>
      </c>
      <c r="I17" s="18" t="s">
        <v>11</v>
      </c>
      <c r="J17" s="4"/>
    </row>
    <row r="18" spans="1:10" ht="23.25" customHeight="1" x14ac:dyDescent="0.2">
      <c r="A18" s="4"/>
      <c r="B18" s="80"/>
      <c r="C18" s="73" t="s">
        <v>43</v>
      </c>
      <c r="D18" s="18" t="s">
        <v>42</v>
      </c>
      <c r="E18" s="18" t="s">
        <v>41</v>
      </c>
      <c r="F18" s="18" t="s">
        <v>40</v>
      </c>
      <c r="G18" s="18" t="s">
        <v>39</v>
      </c>
      <c r="H18" s="18" t="s">
        <v>38</v>
      </c>
      <c r="I18" s="18" t="s">
        <v>37</v>
      </c>
      <c r="J18" s="4"/>
    </row>
    <row r="19" spans="1:10" ht="20.100000000000001" customHeight="1" x14ac:dyDescent="0.2">
      <c r="A19" s="4"/>
      <c r="B19" s="2" t="s">
        <v>10</v>
      </c>
      <c r="C19" s="74">
        <v>1712</v>
      </c>
      <c r="D19" s="74">
        <v>2399</v>
      </c>
      <c r="E19" s="20">
        <f>C19/D19*100</f>
        <v>71.363067944977075</v>
      </c>
      <c r="F19" s="20">
        <f>IF(E19&lt;=$C$13,1,IF(E19&lt;$C$14,2,IF(E19&lt;$C$15,3,IF(E19&lt;$C$16,4,IF(E19&gt;=$C$16,5)))))</f>
        <v>5</v>
      </c>
      <c r="G19" s="20">
        <f>IF(E19&lt;=$C$12,0,IF(E19&lt;=$C$13,((E19-$C$12)/($C$13-$C$12)),IF(E19&lt;$C$14,((E19-$C$13)/($C$14-$C$13)),IF(E19&lt;$C$15,((E19-$C$14)/($C$15-$C$14)),IF(E19&lt;$C$16,((E19-$C$15)/($C$16-$C$15)),IF(E19&gt;=$C$16,0))))))</f>
        <v>0</v>
      </c>
      <c r="H19" s="20">
        <f>F19+G19</f>
        <v>5</v>
      </c>
      <c r="I19" s="20">
        <f>$C$9*H19</f>
        <v>25</v>
      </c>
      <c r="J19" s="4"/>
    </row>
    <row r="20" spans="1:10" ht="20.100000000000001" customHeight="1" x14ac:dyDescent="0.2">
      <c r="A20" s="4"/>
      <c r="B20" s="2" t="s">
        <v>0</v>
      </c>
      <c r="C20" s="74">
        <v>177</v>
      </c>
      <c r="D20" s="74">
        <v>180</v>
      </c>
      <c r="E20" s="20">
        <f t="shared" ref="E20:E30" si="0">C20/D20*100</f>
        <v>98.333333333333329</v>
      </c>
      <c r="F20" s="20">
        <f t="shared" ref="F20:F30" si="1">IF(E20&lt;=$C$13,1,IF(E20&lt;$C$14,2,IF(E20&lt;$C$15,3,IF(E20&lt;$C$16,4,IF(E20&gt;=$C$16,5)))))</f>
        <v>5</v>
      </c>
      <c r="G20" s="20">
        <f t="shared" ref="G20:G30" si="2">IF(E20&lt;=$C$12,0,IF(E20&lt;=$C$13,((E20-$C$12)/($C$13-$C$12)),IF(E20&lt;$C$14,((E20-$C$13)/($C$14-$C$13)),IF(E20&lt;$C$15,((E20-$C$14)/($C$15-$C$14)),IF(E20&lt;$C$16,((E20-$C$15)/($C$16-$C$15)),IF(E20&gt;=$C$16,0))))))</f>
        <v>0</v>
      </c>
      <c r="H20" s="20">
        <f t="shared" ref="H20:H30" si="3">F20+G20</f>
        <v>5</v>
      </c>
      <c r="I20" s="20">
        <f t="shared" ref="I20:I30" si="4">$C$9*H20</f>
        <v>25</v>
      </c>
      <c r="J20" s="4"/>
    </row>
    <row r="21" spans="1:10" ht="20.100000000000001" customHeight="1" x14ac:dyDescent="0.2">
      <c r="A21" s="4"/>
      <c r="B21" s="2" t="s">
        <v>1</v>
      </c>
      <c r="C21" s="74">
        <v>271</v>
      </c>
      <c r="D21" s="74">
        <v>260</v>
      </c>
      <c r="E21" s="20">
        <f t="shared" si="0"/>
        <v>104.23076923076924</v>
      </c>
      <c r="F21" s="20">
        <f t="shared" si="1"/>
        <v>5</v>
      </c>
      <c r="G21" s="20">
        <f t="shared" si="2"/>
        <v>0</v>
      </c>
      <c r="H21" s="20">
        <f t="shared" si="3"/>
        <v>5</v>
      </c>
      <c r="I21" s="20">
        <f t="shared" si="4"/>
        <v>25</v>
      </c>
      <c r="J21" s="4"/>
    </row>
    <row r="22" spans="1:10" ht="20.100000000000001" customHeight="1" x14ac:dyDescent="0.2">
      <c r="A22" s="4"/>
      <c r="B22" s="2" t="s">
        <v>2</v>
      </c>
      <c r="C22" s="74">
        <v>295</v>
      </c>
      <c r="D22" s="74">
        <v>247</v>
      </c>
      <c r="E22" s="20">
        <f t="shared" si="0"/>
        <v>119.43319838056681</v>
      </c>
      <c r="F22" s="20">
        <f t="shared" si="1"/>
        <v>5</v>
      </c>
      <c r="G22" s="20">
        <f t="shared" si="2"/>
        <v>0</v>
      </c>
      <c r="H22" s="20">
        <f t="shared" si="3"/>
        <v>5</v>
      </c>
      <c r="I22" s="20">
        <f t="shared" si="4"/>
        <v>25</v>
      </c>
      <c r="J22" s="4"/>
    </row>
    <row r="23" spans="1:10" ht="20.100000000000001" customHeight="1" x14ac:dyDescent="0.2">
      <c r="A23" s="4"/>
      <c r="B23" s="2" t="s">
        <v>3</v>
      </c>
      <c r="C23" s="74">
        <v>200</v>
      </c>
      <c r="D23" s="74">
        <v>210</v>
      </c>
      <c r="E23" s="20">
        <f t="shared" si="0"/>
        <v>95.238095238095227</v>
      </c>
      <c r="F23" s="20">
        <f t="shared" si="1"/>
        <v>5</v>
      </c>
      <c r="G23" s="20">
        <f t="shared" si="2"/>
        <v>0</v>
      </c>
      <c r="H23" s="20">
        <f t="shared" si="3"/>
        <v>5</v>
      </c>
      <c r="I23" s="20">
        <f t="shared" si="4"/>
        <v>25</v>
      </c>
      <c r="J23" s="4"/>
    </row>
    <row r="24" spans="1:10" ht="20.100000000000001" customHeight="1" x14ac:dyDescent="0.2">
      <c r="A24" s="4"/>
      <c r="B24" s="2" t="s">
        <v>4</v>
      </c>
      <c r="C24" s="74">
        <v>417</v>
      </c>
      <c r="D24" s="74">
        <v>327</v>
      </c>
      <c r="E24" s="20">
        <f t="shared" si="0"/>
        <v>127.52293577981651</v>
      </c>
      <c r="F24" s="20">
        <f t="shared" si="1"/>
        <v>5</v>
      </c>
      <c r="G24" s="20">
        <f t="shared" si="2"/>
        <v>0</v>
      </c>
      <c r="H24" s="20">
        <f t="shared" si="3"/>
        <v>5</v>
      </c>
      <c r="I24" s="20">
        <f t="shared" si="4"/>
        <v>25</v>
      </c>
      <c r="J24" s="4"/>
    </row>
    <row r="25" spans="1:10" ht="20.100000000000001" customHeight="1" x14ac:dyDescent="0.2">
      <c r="A25" s="4"/>
      <c r="B25" s="2" t="s">
        <v>5</v>
      </c>
      <c r="C25" s="74">
        <v>86</v>
      </c>
      <c r="D25" s="74">
        <v>127</v>
      </c>
      <c r="E25" s="20">
        <f t="shared" si="0"/>
        <v>67.716535433070874</v>
      </c>
      <c r="F25" s="20">
        <f t="shared" si="1"/>
        <v>5</v>
      </c>
      <c r="G25" s="20">
        <f t="shared" si="2"/>
        <v>0</v>
      </c>
      <c r="H25" s="20">
        <f t="shared" si="3"/>
        <v>5</v>
      </c>
      <c r="I25" s="20">
        <f t="shared" si="4"/>
        <v>25</v>
      </c>
      <c r="J25" s="4"/>
    </row>
    <row r="26" spans="1:10" ht="20.100000000000001" customHeight="1" x14ac:dyDescent="0.2">
      <c r="A26" s="4"/>
      <c r="B26" s="2" t="s">
        <v>14</v>
      </c>
      <c r="C26" s="74">
        <v>371</v>
      </c>
      <c r="D26" s="74">
        <v>554</v>
      </c>
      <c r="E26" s="20">
        <f t="shared" si="0"/>
        <v>66.967509025270758</v>
      </c>
      <c r="F26" s="20">
        <f t="shared" si="1"/>
        <v>5</v>
      </c>
      <c r="G26" s="20">
        <f t="shared" si="2"/>
        <v>0</v>
      </c>
      <c r="H26" s="20">
        <f t="shared" si="3"/>
        <v>5</v>
      </c>
      <c r="I26" s="20">
        <f t="shared" si="4"/>
        <v>25</v>
      </c>
      <c r="J26" s="4"/>
    </row>
    <row r="27" spans="1:10" ht="20.100000000000001" customHeight="1" x14ac:dyDescent="0.2">
      <c r="A27" s="4"/>
      <c r="B27" s="3" t="s">
        <v>6</v>
      </c>
      <c r="C27" s="74">
        <v>197</v>
      </c>
      <c r="D27" s="74">
        <v>196</v>
      </c>
      <c r="E27" s="20">
        <f t="shared" si="0"/>
        <v>100.51020408163265</v>
      </c>
      <c r="F27" s="20">
        <f t="shared" si="1"/>
        <v>5</v>
      </c>
      <c r="G27" s="20">
        <f t="shared" si="2"/>
        <v>0</v>
      </c>
      <c r="H27" s="20">
        <f t="shared" si="3"/>
        <v>5</v>
      </c>
      <c r="I27" s="20">
        <f t="shared" si="4"/>
        <v>25</v>
      </c>
      <c r="J27" s="4"/>
    </row>
    <row r="28" spans="1:10" ht="20.100000000000001" customHeight="1" x14ac:dyDescent="0.2">
      <c r="A28" s="4"/>
      <c r="B28" s="3" t="s">
        <v>7</v>
      </c>
      <c r="C28" s="74">
        <v>199</v>
      </c>
      <c r="D28" s="74">
        <v>188</v>
      </c>
      <c r="E28" s="20">
        <f t="shared" si="0"/>
        <v>105.85106382978724</v>
      </c>
      <c r="F28" s="20">
        <f t="shared" si="1"/>
        <v>5</v>
      </c>
      <c r="G28" s="20">
        <f t="shared" si="2"/>
        <v>0</v>
      </c>
      <c r="H28" s="20">
        <f t="shared" si="3"/>
        <v>5</v>
      </c>
      <c r="I28" s="20">
        <f t="shared" si="4"/>
        <v>25</v>
      </c>
      <c r="J28" s="4"/>
    </row>
    <row r="29" spans="1:10" ht="20.100000000000001" customHeight="1" x14ac:dyDescent="0.2">
      <c r="A29" s="4"/>
      <c r="B29" s="3" t="s">
        <v>8</v>
      </c>
      <c r="C29" s="74">
        <v>71</v>
      </c>
      <c r="D29" s="74">
        <v>119</v>
      </c>
      <c r="E29" s="20">
        <f t="shared" si="0"/>
        <v>59.663865546218489</v>
      </c>
      <c r="F29" s="20">
        <f t="shared" si="1"/>
        <v>3</v>
      </c>
      <c r="G29" s="20">
        <f t="shared" si="2"/>
        <v>0.93277310924369772</v>
      </c>
      <c r="H29" s="20">
        <f t="shared" si="3"/>
        <v>3.9327731092436977</v>
      </c>
      <c r="I29" s="20">
        <f t="shared" si="4"/>
        <v>19.663865546218489</v>
      </c>
      <c r="J29" s="4"/>
    </row>
    <row r="30" spans="1:10" ht="20.100000000000001" customHeight="1" x14ac:dyDescent="0.2">
      <c r="A30" s="4"/>
      <c r="B30" s="18" t="s">
        <v>9</v>
      </c>
      <c r="C30" s="73">
        <f>SUM(C19:C29)</f>
        <v>3996</v>
      </c>
      <c r="D30" s="73">
        <f>SUM(D19:D29)</f>
        <v>4807</v>
      </c>
      <c r="E30" s="73">
        <f t="shared" si="0"/>
        <v>83.128770542958179</v>
      </c>
      <c r="F30" s="73">
        <f t="shared" si="1"/>
        <v>5</v>
      </c>
      <c r="G30" s="73">
        <f t="shared" si="2"/>
        <v>0</v>
      </c>
      <c r="H30" s="73">
        <f t="shared" si="3"/>
        <v>5</v>
      </c>
      <c r="I30" s="73">
        <f t="shared" si="4"/>
        <v>25</v>
      </c>
      <c r="J30" s="4"/>
    </row>
    <row r="31" spans="1:10" ht="30.75" customHeight="1" x14ac:dyDescent="0.2">
      <c r="A31" s="4"/>
      <c r="B31" s="5" t="s">
        <v>36</v>
      </c>
      <c r="C31" s="85" t="s">
        <v>319</v>
      </c>
      <c r="D31" s="85"/>
      <c r="E31" s="85"/>
      <c r="F31" s="85"/>
      <c r="G31" s="85"/>
      <c r="H31" s="85"/>
      <c r="I31" s="85"/>
      <c r="J31" s="4"/>
    </row>
    <row r="32" spans="1:10" ht="44.25" customHeight="1" x14ac:dyDescent="0.2">
      <c r="A32" s="4"/>
      <c r="B32" s="86" t="s">
        <v>35</v>
      </c>
      <c r="C32" s="85" t="s">
        <v>320</v>
      </c>
      <c r="D32" s="85"/>
      <c r="E32" s="85"/>
      <c r="F32" s="85"/>
      <c r="G32" s="85"/>
      <c r="H32" s="85"/>
      <c r="I32" s="85"/>
      <c r="J32" s="4"/>
    </row>
    <row r="33" spans="1:10" ht="20.100000000000001" customHeight="1" x14ac:dyDescent="0.2">
      <c r="A33" s="4"/>
      <c r="B33" s="86"/>
      <c r="C33" s="85" t="s">
        <v>34</v>
      </c>
      <c r="D33" s="85"/>
      <c r="E33" s="85"/>
      <c r="F33" s="85"/>
      <c r="G33" s="85"/>
      <c r="H33" s="85"/>
      <c r="I33" s="85"/>
      <c r="J33" s="4"/>
    </row>
    <row r="34" spans="1:10" ht="20.100000000000001" customHeight="1" x14ac:dyDescent="0.2">
      <c r="A34" s="4"/>
      <c r="B34" s="86"/>
      <c r="C34" s="85" t="s">
        <v>34</v>
      </c>
      <c r="D34" s="85"/>
      <c r="E34" s="85"/>
      <c r="F34" s="85"/>
      <c r="G34" s="85"/>
      <c r="H34" s="85"/>
      <c r="I34" s="85"/>
      <c r="J34" s="4"/>
    </row>
    <row r="35" spans="1:10" ht="9.75" customHeight="1" x14ac:dyDescent="0.2">
      <c r="A35" s="4"/>
      <c r="B35" s="4"/>
      <c r="C35" s="4"/>
      <c r="D35" s="4"/>
      <c r="E35" s="4"/>
      <c r="F35" s="4"/>
      <c r="G35" s="4"/>
      <c r="H35" s="4"/>
      <c r="I35" s="4"/>
      <c r="J35" s="4"/>
    </row>
  </sheetData>
  <mergeCells count="13">
    <mergeCell ref="C34:I34"/>
    <mergeCell ref="B32:B34"/>
    <mergeCell ref="C8:D8"/>
    <mergeCell ref="B17:B18"/>
    <mergeCell ref="C31:I31"/>
    <mergeCell ref="C32:I32"/>
    <mergeCell ref="C33:I33"/>
    <mergeCell ref="C7:I7"/>
    <mergeCell ref="B2:I2"/>
    <mergeCell ref="C3:D3"/>
    <mergeCell ref="C4:D4"/>
    <mergeCell ref="C5:D5"/>
    <mergeCell ref="C6:I6"/>
  </mergeCells>
  <pageMargins left="0.33" right="0.16" top="0.69" bottom="0.26" header="0.22" footer="0.16"/>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pane xSplit="2" ySplit="2" topLeftCell="C3" activePane="bottomRight" state="frozen"/>
      <selection pane="topRight" activeCell="B1" sqref="B1"/>
      <selection pane="bottomLeft" activeCell="A2" sqref="A2"/>
      <selection pane="bottomRight" activeCell="A3" sqref="A3:XFD38"/>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26.25" customHeight="1" x14ac:dyDescent="0.2">
      <c r="A2" s="4"/>
      <c r="B2" s="81" t="str">
        <f>C7</f>
        <v>PA27 : ร้อยละของหน่วยงานภายในกระทรวงสาธารณสุขผ่านเกณฑ์การประเมินระบบการควบคุมภายใน</v>
      </c>
      <c r="C2" s="81"/>
      <c r="D2" s="81"/>
      <c r="E2" s="81"/>
      <c r="F2" s="81"/>
      <c r="G2" s="81"/>
      <c r="H2" s="81"/>
      <c r="I2" s="81"/>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179</v>
      </c>
      <c r="D5" s="83"/>
      <c r="E5" s="17"/>
      <c r="F5" s="17"/>
      <c r="G5" s="17"/>
      <c r="H5" s="17"/>
      <c r="I5" s="17"/>
      <c r="J5" s="4"/>
    </row>
    <row r="6" spans="1:10" ht="20.100000000000001" customHeight="1" x14ac:dyDescent="0.2">
      <c r="A6" s="4"/>
      <c r="B6" s="8" t="s">
        <v>64</v>
      </c>
      <c r="C6" s="78" t="s">
        <v>169</v>
      </c>
      <c r="D6" s="78"/>
      <c r="E6" s="78"/>
      <c r="F6" s="78"/>
      <c r="G6" s="78"/>
      <c r="H6" s="78"/>
      <c r="I6" s="78"/>
      <c r="J6" s="4"/>
    </row>
    <row r="7" spans="1:10" ht="18.75" customHeight="1" x14ac:dyDescent="0.2">
      <c r="A7" s="4"/>
      <c r="B7" s="8" t="s">
        <v>62</v>
      </c>
      <c r="C7" s="84" t="s">
        <v>170</v>
      </c>
      <c r="D7" s="84"/>
      <c r="E7" s="84"/>
      <c r="F7" s="84"/>
      <c r="G7" s="84"/>
      <c r="H7" s="84"/>
      <c r="I7" s="84"/>
      <c r="J7" s="4"/>
    </row>
    <row r="8" spans="1:10" ht="20.100000000000001" customHeight="1" x14ac:dyDescent="0.2">
      <c r="A8" s="4"/>
      <c r="B8" s="8" t="s">
        <v>73</v>
      </c>
      <c r="C8" s="83" t="s">
        <v>74</v>
      </c>
      <c r="D8" s="83"/>
      <c r="E8" s="17"/>
      <c r="F8" s="17"/>
      <c r="G8" s="17"/>
      <c r="H8" s="17"/>
      <c r="I8" s="17"/>
      <c r="J8" s="4"/>
    </row>
    <row r="9" spans="1:10" ht="20.100000000000001" customHeight="1" x14ac:dyDescent="0.2">
      <c r="A9" s="4"/>
      <c r="B9" s="8" t="s">
        <v>58</v>
      </c>
      <c r="C9" s="21">
        <v>5</v>
      </c>
      <c r="D9" s="17"/>
      <c r="E9" s="17"/>
      <c r="F9" s="17"/>
      <c r="G9" s="17"/>
      <c r="H9" s="17"/>
      <c r="I9" s="17"/>
      <c r="J9" s="4"/>
    </row>
    <row r="10" spans="1:10" ht="20.100000000000001" customHeight="1" x14ac:dyDescent="0.2">
      <c r="A10" s="4"/>
      <c r="B10" s="8" t="s">
        <v>57</v>
      </c>
      <c r="C10" s="75" t="s">
        <v>75</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83" t="s">
        <v>76</v>
      </c>
      <c r="D12" s="83"/>
      <c r="E12" s="83"/>
      <c r="F12" s="83"/>
      <c r="G12" s="83"/>
      <c r="H12" s="83"/>
      <c r="I12" s="17"/>
      <c r="J12" s="4"/>
    </row>
    <row r="13" spans="1:10" ht="20.100000000000001" customHeight="1" x14ac:dyDescent="0.2">
      <c r="A13" s="4"/>
      <c r="B13" s="6" t="s">
        <v>54</v>
      </c>
      <c r="C13" s="83" t="s">
        <v>77</v>
      </c>
      <c r="D13" s="83"/>
      <c r="E13" s="83"/>
      <c r="F13" s="83"/>
      <c r="G13" s="83"/>
      <c r="H13" s="83"/>
      <c r="I13" s="17"/>
      <c r="J13" s="4"/>
    </row>
    <row r="14" spans="1:10" ht="20.100000000000001" customHeight="1" x14ac:dyDescent="0.2">
      <c r="A14" s="4"/>
      <c r="B14" s="6" t="s">
        <v>53</v>
      </c>
      <c r="C14" s="83" t="s">
        <v>78</v>
      </c>
      <c r="D14" s="83"/>
      <c r="E14" s="83"/>
      <c r="F14" s="83"/>
      <c r="G14" s="83"/>
      <c r="H14" s="83"/>
      <c r="I14" s="17"/>
      <c r="J14" s="4"/>
    </row>
    <row r="15" spans="1:10" ht="20.100000000000001" customHeight="1" x14ac:dyDescent="0.2">
      <c r="A15" s="4"/>
      <c r="B15" s="6" t="s">
        <v>52</v>
      </c>
      <c r="C15" s="83" t="s">
        <v>79</v>
      </c>
      <c r="D15" s="83"/>
      <c r="E15" s="83"/>
      <c r="F15" s="83"/>
      <c r="G15" s="83"/>
      <c r="H15" s="83"/>
      <c r="I15" s="17"/>
      <c r="J15" s="4"/>
    </row>
    <row r="16" spans="1:10" ht="20.100000000000001" customHeight="1" x14ac:dyDescent="0.2">
      <c r="A16" s="4"/>
      <c r="B16" s="6" t="s">
        <v>51</v>
      </c>
      <c r="C16" s="88" t="s">
        <v>80</v>
      </c>
      <c r="D16" s="88"/>
      <c r="E16" s="88"/>
      <c r="F16" s="88"/>
      <c r="G16" s="88"/>
      <c r="H16" s="88"/>
      <c r="I16" s="17"/>
      <c r="J16" s="4"/>
    </row>
    <row r="17" spans="1:10" ht="18" customHeight="1" x14ac:dyDescent="0.2">
      <c r="A17" s="4"/>
      <c r="B17" s="79" t="s">
        <v>50</v>
      </c>
      <c r="C17" s="92" t="s">
        <v>81</v>
      </c>
      <c r="D17" s="93"/>
      <c r="E17" s="94"/>
      <c r="F17" s="18" t="s">
        <v>46</v>
      </c>
      <c r="G17" s="18" t="s">
        <v>82</v>
      </c>
      <c r="H17" s="18" t="s">
        <v>44</v>
      </c>
      <c r="I17" s="18" t="s">
        <v>11</v>
      </c>
      <c r="J17" s="4"/>
    </row>
    <row r="18" spans="1:10" ht="18" customHeight="1" x14ac:dyDescent="0.2">
      <c r="A18" s="4"/>
      <c r="B18" s="80"/>
      <c r="C18" s="92" t="s">
        <v>83</v>
      </c>
      <c r="D18" s="93"/>
      <c r="E18" s="94"/>
      <c r="F18" s="18" t="s">
        <v>40</v>
      </c>
      <c r="G18" s="18" t="s">
        <v>39</v>
      </c>
      <c r="H18" s="18" t="s">
        <v>38</v>
      </c>
      <c r="I18" s="18" t="s">
        <v>37</v>
      </c>
      <c r="J18" s="4"/>
    </row>
    <row r="19" spans="1:10" ht="18" customHeight="1" x14ac:dyDescent="0.2">
      <c r="A19" s="4"/>
      <c r="B19" s="2" t="s">
        <v>10</v>
      </c>
      <c r="C19" s="98" t="s">
        <v>76</v>
      </c>
      <c r="D19" s="98"/>
      <c r="E19" s="98"/>
      <c r="F19" s="74">
        <v>1</v>
      </c>
      <c r="G19" s="74">
        <v>0.5</v>
      </c>
      <c r="H19" s="20">
        <f>F19+G19</f>
        <v>1.5</v>
      </c>
      <c r="I19" s="20">
        <f>$C$9*H19</f>
        <v>7.5</v>
      </c>
      <c r="J19" s="4"/>
    </row>
    <row r="20" spans="1:10" ht="18" customHeight="1" x14ac:dyDescent="0.2">
      <c r="A20" s="4"/>
      <c r="B20" s="2" t="s">
        <v>0</v>
      </c>
      <c r="C20" s="98" t="s">
        <v>77</v>
      </c>
      <c r="D20" s="98"/>
      <c r="E20" s="98"/>
      <c r="F20" s="74">
        <v>2</v>
      </c>
      <c r="G20" s="74">
        <v>0.5</v>
      </c>
      <c r="H20" s="20">
        <f t="shared" ref="H20:H29" si="0">F20+G20</f>
        <v>2.5</v>
      </c>
      <c r="I20" s="20">
        <f t="shared" ref="I20:I30" si="1">$C$9*H20</f>
        <v>12.5</v>
      </c>
      <c r="J20" s="4"/>
    </row>
    <row r="21" spans="1:10" ht="18" customHeight="1" x14ac:dyDescent="0.2">
      <c r="A21" s="4"/>
      <c r="B21" s="2" t="s">
        <v>1</v>
      </c>
      <c r="C21" s="98" t="s">
        <v>76</v>
      </c>
      <c r="D21" s="98"/>
      <c r="E21" s="98"/>
      <c r="F21" s="74">
        <v>1</v>
      </c>
      <c r="G21" s="74">
        <v>0</v>
      </c>
      <c r="H21" s="20">
        <f t="shared" si="0"/>
        <v>1</v>
      </c>
      <c r="I21" s="20">
        <f t="shared" si="1"/>
        <v>5</v>
      </c>
      <c r="J21" s="4"/>
    </row>
    <row r="22" spans="1:10" ht="18" customHeight="1" x14ac:dyDescent="0.2">
      <c r="A22" s="4"/>
      <c r="B22" s="2" t="s">
        <v>2</v>
      </c>
      <c r="C22" s="98" t="s">
        <v>77</v>
      </c>
      <c r="D22" s="98"/>
      <c r="E22" s="98"/>
      <c r="F22" s="74">
        <v>2</v>
      </c>
      <c r="G22" s="74">
        <v>0</v>
      </c>
      <c r="H22" s="20">
        <f t="shared" si="0"/>
        <v>2</v>
      </c>
      <c r="I22" s="20">
        <f t="shared" si="1"/>
        <v>10</v>
      </c>
      <c r="J22" s="4"/>
    </row>
    <row r="23" spans="1:10" ht="18" customHeight="1" x14ac:dyDescent="0.2">
      <c r="A23" s="4"/>
      <c r="B23" s="2" t="s">
        <v>3</v>
      </c>
      <c r="C23" s="98" t="s">
        <v>80</v>
      </c>
      <c r="D23" s="98"/>
      <c r="E23" s="98"/>
      <c r="F23" s="74">
        <v>5</v>
      </c>
      <c r="G23" s="74">
        <v>0</v>
      </c>
      <c r="H23" s="20">
        <f t="shared" si="0"/>
        <v>5</v>
      </c>
      <c r="I23" s="20">
        <f t="shared" si="1"/>
        <v>25</v>
      </c>
      <c r="J23" s="4"/>
    </row>
    <row r="24" spans="1:10" ht="18" customHeight="1" x14ac:dyDescent="0.2">
      <c r="A24" s="4"/>
      <c r="B24" s="2" t="s">
        <v>4</v>
      </c>
      <c r="C24" s="98" t="s">
        <v>77</v>
      </c>
      <c r="D24" s="98"/>
      <c r="E24" s="98"/>
      <c r="F24" s="74">
        <v>2</v>
      </c>
      <c r="G24" s="74">
        <v>0.5</v>
      </c>
      <c r="H24" s="20">
        <f t="shared" si="0"/>
        <v>2.5</v>
      </c>
      <c r="I24" s="20">
        <f t="shared" si="1"/>
        <v>12.5</v>
      </c>
      <c r="J24" s="4"/>
    </row>
    <row r="25" spans="1:10" ht="18" customHeight="1" x14ac:dyDescent="0.2">
      <c r="A25" s="4"/>
      <c r="B25" s="2" t="s">
        <v>5</v>
      </c>
      <c r="C25" s="98" t="s">
        <v>77</v>
      </c>
      <c r="D25" s="98"/>
      <c r="E25" s="98"/>
      <c r="F25" s="74">
        <v>2</v>
      </c>
      <c r="G25" s="74">
        <v>0.5</v>
      </c>
      <c r="H25" s="20">
        <f t="shared" si="0"/>
        <v>2.5</v>
      </c>
      <c r="I25" s="20">
        <f t="shared" si="1"/>
        <v>12.5</v>
      </c>
      <c r="J25" s="4"/>
    </row>
    <row r="26" spans="1:10" ht="18" customHeight="1" x14ac:dyDescent="0.2">
      <c r="A26" s="4"/>
      <c r="B26" s="2" t="s">
        <v>14</v>
      </c>
      <c r="C26" s="98" t="s">
        <v>76</v>
      </c>
      <c r="D26" s="98"/>
      <c r="E26" s="98"/>
      <c r="F26" s="74">
        <v>1</v>
      </c>
      <c r="G26" s="74">
        <v>0.5</v>
      </c>
      <c r="H26" s="20">
        <f t="shared" si="0"/>
        <v>1.5</v>
      </c>
      <c r="I26" s="20">
        <f t="shared" si="1"/>
        <v>7.5</v>
      </c>
      <c r="J26" s="4"/>
    </row>
    <row r="27" spans="1:10" ht="18" customHeight="1" x14ac:dyDescent="0.2">
      <c r="A27" s="4"/>
      <c r="B27" s="3" t="s">
        <v>6</v>
      </c>
      <c r="C27" s="98" t="s">
        <v>76</v>
      </c>
      <c r="D27" s="98"/>
      <c r="E27" s="98"/>
      <c r="F27" s="74">
        <v>1</v>
      </c>
      <c r="G27" s="74">
        <v>0.5</v>
      </c>
      <c r="H27" s="20">
        <f t="shared" si="0"/>
        <v>1.5</v>
      </c>
      <c r="I27" s="20">
        <f t="shared" si="1"/>
        <v>7.5</v>
      </c>
      <c r="J27" s="4"/>
    </row>
    <row r="28" spans="1:10" ht="18" customHeight="1" x14ac:dyDescent="0.2">
      <c r="A28" s="4"/>
      <c r="B28" s="3" t="s">
        <v>7</v>
      </c>
      <c r="C28" s="98" t="s">
        <v>77</v>
      </c>
      <c r="D28" s="98"/>
      <c r="E28" s="98"/>
      <c r="F28" s="74">
        <v>2</v>
      </c>
      <c r="G28" s="74">
        <v>0.5</v>
      </c>
      <c r="H28" s="20">
        <f t="shared" si="0"/>
        <v>2.5</v>
      </c>
      <c r="I28" s="20">
        <f t="shared" si="1"/>
        <v>12.5</v>
      </c>
      <c r="J28" s="4"/>
    </row>
    <row r="29" spans="1:10" ht="18" customHeight="1" x14ac:dyDescent="0.2">
      <c r="A29" s="4"/>
      <c r="B29" s="3" t="s">
        <v>8</v>
      </c>
      <c r="C29" s="98" t="s">
        <v>77</v>
      </c>
      <c r="D29" s="98"/>
      <c r="E29" s="98"/>
      <c r="F29" s="74">
        <v>2</v>
      </c>
      <c r="G29" s="74">
        <v>0.5</v>
      </c>
      <c r="H29" s="20">
        <f t="shared" si="0"/>
        <v>2.5</v>
      </c>
      <c r="I29" s="20">
        <f t="shared" si="1"/>
        <v>12.5</v>
      </c>
      <c r="J29" s="4"/>
    </row>
    <row r="30" spans="1:10" ht="20.100000000000001" customHeight="1" x14ac:dyDescent="0.2">
      <c r="A30" s="4"/>
      <c r="B30" s="18" t="s">
        <v>9</v>
      </c>
      <c r="C30" s="95" t="s">
        <v>21</v>
      </c>
      <c r="D30" s="95"/>
      <c r="E30" s="95"/>
      <c r="F30" s="73" t="s">
        <v>21</v>
      </c>
      <c r="G30" s="73" t="s">
        <v>21</v>
      </c>
      <c r="H30" s="73">
        <f>AVERAGE(H19:H29)</f>
        <v>2.2727272727272729</v>
      </c>
      <c r="I30" s="73">
        <f t="shared" si="1"/>
        <v>11.363636363636365</v>
      </c>
      <c r="J30" s="4"/>
    </row>
    <row r="31" spans="1:10" ht="18" customHeight="1" x14ac:dyDescent="0.2">
      <c r="A31" s="4"/>
      <c r="B31" s="9" t="s">
        <v>36</v>
      </c>
      <c r="C31" s="87" t="s">
        <v>188</v>
      </c>
      <c r="D31" s="87"/>
      <c r="E31" s="87"/>
      <c r="F31" s="87"/>
      <c r="G31" s="87"/>
      <c r="H31" s="87"/>
      <c r="I31" s="87"/>
      <c r="J31" s="4"/>
    </row>
    <row r="32" spans="1:10" ht="35.25" customHeight="1" x14ac:dyDescent="0.2">
      <c r="A32" s="4"/>
      <c r="B32" s="96" t="s">
        <v>84</v>
      </c>
      <c r="C32" s="10" t="s">
        <v>85</v>
      </c>
      <c r="D32" s="97" t="s">
        <v>274</v>
      </c>
      <c r="E32" s="97"/>
      <c r="F32" s="97"/>
      <c r="G32" s="97"/>
      <c r="H32" s="97"/>
      <c r="I32" s="97"/>
      <c r="J32" s="4"/>
    </row>
    <row r="33" spans="1:10" ht="36" customHeight="1" x14ac:dyDescent="0.2">
      <c r="A33" s="4"/>
      <c r="B33" s="96"/>
      <c r="C33" s="10" t="s">
        <v>86</v>
      </c>
      <c r="D33" s="97" t="s">
        <v>275</v>
      </c>
      <c r="E33" s="97"/>
      <c r="F33" s="97"/>
      <c r="G33" s="97"/>
      <c r="H33" s="97"/>
      <c r="I33" s="97"/>
      <c r="J33" s="4"/>
    </row>
    <row r="34" spans="1:10" ht="33.75" customHeight="1" x14ac:dyDescent="0.2">
      <c r="A34" s="4"/>
      <c r="B34" s="96"/>
      <c r="C34" s="10" t="s">
        <v>87</v>
      </c>
      <c r="D34" s="97" t="s">
        <v>276</v>
      </c>
      <c r="E34" s="97"/>
      <c r="F34" s="97"/>
      <c r="G34" s="97"/>
      <c r="H34" s="97"/>
      <c r="I34" s="97"/>
      <c r="J34" s="4"/>
    </row>
    <row r="35" spans="1:10" ht="25.5" customHeight="1" x14ac:dyDescent="0.2">
      <c r="A35" s="4"/>
      <c r="B35" s="96"/>
      <c r="C35" s="10" t="s">
        <v>88</v>
      </c>
      <c r="D35" s="97" t="s">
        <v>277</v>
      </c>
      <c r="E35" s="97"/>
      <c r="F35" s="97"/>
      <c r="G35" s="97"/>
      <c r="H35" s="97"/>
      <c r="I35" s="97"/>
      <c r="J35" s="4"/>
    </row>
    <row r="36" spans="1:10" ht="20.25" customHeight="1" x14ac:dyDescent="0.2">
      <c r="A36" s="4"/>
      <c r="B36" s="96"/>
      <c r="C36" s="10" t="s">
        <v>89</v>
      </c>
      <c r="D36" s="97" t="s">
        <v>278</v>
      </c>
      <c r="E36" s="97"/>
      <c r="F36" s="97"/>
      <c r="G36" s="97"/>
      <c r="H36" s="97"/>
      <c r="I36" s="97"/>
      <c r="J36" s="4"/>
    </row>
    <row r="37" spans="1:10" ht="10.5" customHeight="1" x14ac:dyDescent="0.2">
      <c r="A37" s="4"/>
      <c r="B37" s="4"/>
      <c r="C37" s="4"/>
      <c r="D37" s="4"/>
      <c r="E37" s="4"/>
      <c r="F37" s="4"/>
      <c r="G37" s="4"/>
      <c r="H37" s="4"/>
      <c r="I37" s="4"/>
      <c r="J37" s="4"/>
    </row>
  </sheetData>
  <mergeCells count="34">
    <mergeCell ref="C28:E28"/>
    <mergeCell ref="C29:E29"/>
    <mergeCell ref="C30:E30"/>
    <mergeCell ref="C31:I31"/>
    <mergeCell ref="B32:B36"/>
    <mergeCell ref="D32:I32"/>
    <mergeCell ref="D33:I33"/>
    <mergeCell ref="D34:I34"/>
    <mergeCell ref="D35:I35"/>
    <mergeCell ref="D36:I36"/>
    <mergeCell ref="C27:E27"/>
    <mergeCell ref="B17:B18"/>
    <mergeCell ref="C17:E17"/>
    <mergeCell ref="C18:E18"/>
    <mergeCell ref="C19:E19"/>
    <mergeCell ref="C20:E20"/>
    <mergeCell ref="C21:E21"/>
    <mergeCell ref="C22:E22"/>
    <mergeCell ref="C23:E23"/>
    <mergeCell ref="C24:E24"/>
    <mergeCell ref="C25:E25"/>
    <mergeCell ref="C26:E26"/>
    <mergeCell ref="C16:H16"/>
    <mergeCell ref="B2:I2"/>
    <mergeCell ref="C3:D3"/>
    <mergeCell ref="C4:D4"/>
    <mergeCell ref="C5:D5"/>
    <mergeCell ref="C6:I6"/>
    <mergeCell ref="C7:I7"/>
    <mergeCell ref="C8:D8"/>
    <mergeCell ref="C12:H12"/>
    <mergeCell ref="C13:H13"/>
    <mergeCell ref="C14:H14"/>
    <mergeCell ref="C15:H15"/>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pane xSplit="2" ySplit="2" topLeftCell="C3" activePane="bottomRight" state="frozen"/>
      <selection pane="topRight" activeCell="B1" sqref="B1"/>
      <selection pane="bottomLeft" activeCell="A2" sqref="A2"/>
      <selection pane="bottomRight" activeCell="A3" sqref="A3:XFD38"/>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40.5" customHeight="1" x14ac:dyDescent="0.2">
      <c r="A2" s="4"/>
      <c r="B2" s="104" t="str">
        <f>C7</f>
        <v>PA28 : ระดับความสำเร็จของการพัฒนาคุณภาพการบริหารจัดการภาครัฐของส่วนราชการในสังกัดกระทรวงสาธารณสุข</v>
      </c>
      <c r="C2" s="104"/>
      <c r="D2" s="104"/>
      <c r="E2" s="104"/>
      <c r="F2" s="104"/>
      <c r="G2" s="104"/>
      <c r="H2" s="104"/>
      <c r="I2" s="104"/>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171</v>
      </c>
      <c r="D5" s="83"/>
      <c r="E5" s="17"/>
      <c r="F5" s="17"/>
      <c r="G5" s="17"/>
      <c r="H5" s="17"/>
      <c r="I5" s="17"/>
      <c r="J5" s="4"/>
    </row>
    <row r="6" spans="1:10" ht="20.100000000000001" customHeight="1" x14ac:dyDescent="0.2">
      <c r="A6" s="4"/>
      <c r="B6" s="8" t="s">
        <v>64</v>
      </c>
      <c r="C6" s="78" t="s">
        <v>91</v>
      </c>
      <c r="D6" s="78"/>
      <c r="E6" s="78"/>
      <c r="F6" s="78"/>
      <c r="G6" s="78"/>
      <c r="H6" s="78"/>
      <c r="I6" s="78"/>
      <c r="J6" s="4"/>
    </row>
    <row r="7" spans="1:10" ht="39.75" customHeight="1" x14ac:dyDescent="0.2">
      <c r="A7" s="4"/>
      <c r="B7" s="8" t="s">
        <v>62</v>
      </c>
      <c r="C7" s="84" t="s">
        <v>172</v>
      </c>
      <c r="D7" s="84"/>
      <c r="E7" s="84"/>
      <c r="F7" s="84"/>
      <c r="G7" s="84"/>
      <c r="H7" s="84"/>
      <c r="I7" s="84"/>
      <c r="J7" s="4"/>
    </row>
    <row r="8" spans="1:10" ht="20.100000000000001" customHeight="1" x14ac:dyDescent="0.2">
      <c r="A8" s="4"/>
      <c r="B8" s="8" t="s">
        <v>73</v>
      </c>
      <c r="C8" s="83" t="s">
        <v>74</v>
      </c>
      <c r="D8" s="83"/>
      <c r="E8" s="17"/>
      <c r="F8" s="17"/>
      <c r="G8" s="17"/>
      <c r="H8" s="17"/>
      <c r="I8" s="17"/>
      <c r="J8" s="4"/>
    </row>
    <row r="9" spans="1:10" ht="20.100000000000001" customHeight="1" x14ac:dyDescent="0.2">
      <c r="A9" s="4"/>
      <c r="B9" s="8" t="s">
        <v>58</v>
      </c>
      <c r="C9" s="21">
        <v>5</v>
      </c>
      <c r="D9" s="17"/>
      <c r="E9" s="17"/>
      <c r="F9" s="17"/>
      <c r="G9" s="17"/>
      <c r="H9" s="17"/>
      <c r="I9" s="17"/>
      <c r="J9" s="4"/>
    </row>
    <row r="10" spans="1:10" ht="20.100000000000001" customHeight="1" x14ac:dyDescent="0.2">
      <c r="A10" s="4"/>
      <c r="B10" s="8" t="s">
        <v>57</v>
      </c>
      <c r="C10" s="75" t="s">
        <v>75</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83" t="s">
        <v>76</v>
      </c>
      <c r="D12" s="83"/>
      <c r="E12" s="83"/>
      <c r="F12" s="83"/>
      <c r="G12" s="83"/>
      <c r="H12" s="83"/>
      <c r="I12" s="17"/>
      <c r="J12" s="4"/>
    </row>
    <row r="13" spans="1:10" ht="20.100000000000001" customHeight="1" x14ac:dyDescent="0.2">
      <c r="A13" s="4"/>
      <c r="B13" s="6" t="s">
        <v>54</v>
      </c>
      <c r="C13" s="83" t="s">
        <v>77</v>
      </c>
      <c r="D13" s="83"/>
      <c r="E13" s="83"/>
      <c r="F13" s="83"/>
      <c r="G13" s="83"/>
      <c r="H13" s="83"/>
      <c r="I13" s="17"/>
      <c r="J13" s="4"/>
    </row>
    <row r="14" spans="1:10" ht="20.100000000000001" customHeight="1" x14ac:dyDescent="0.2">
      <c r="A14" s="4"/>
      <c r="B14" s="6" t="s">
        <v>53</v>
      </c>
      <c r="C14" s="83" t="s">
        <v>78</v>
      </c>
      <c r="D14" s="83"/>
      <c r="E14" s="83"/>
      <c r="F14" s="83"/>
      <c r="G14" s="83"/>
      <c r="H14" s="83"/>
      <c r="I14" s="17"/>
      <c r="J14" s="4"/>
    </row>
    <row r="15" spans="1:10" ht="20.100000000000001" customHeight="1" x14ac:dyDescent="0.2">
      <c r="A15" s="4"/>
      <c r="B15" s="6" t="s">
        <v>52</v>
      </c>
      <c r="C15" s="83" t="s">
        <v>79</v>
      </c>
      <c r="D15" s="83"/>
      <c r="E15" s="83"/>
      <c r="F15" s="83"/>
      <c r="G15" s="83"/>
      <c r="H15" s="83"/>
      <c r="I15" s="17"/>
      <c r="J15" s="4"/>
    </row>
    <row r="16" spans="1:10" ht="20.100000000000001" customHeight="1" x14ac:dyDescent="0.2">
      <c r="A16" s="4"/>
      <c r="B16" s="6" t="s">
        <v>51</v>
      </c>
      <c r="C16" s="88" t="s">
        <v>80</v>
      </c>
      <c r="D16" s="88"/>
      <c r="E16" s="88"/>
      <c r="F16" s="88"/>
      <c r="G16" s="88"/>
      <c r="H16" s="88"/>
      <c r="I16" s="17"/>
      <c r="J16" s="4"/>
    </row>
    <row r="17" spans="1:10" ht="18" customHeight="1" x14ac:dyDescent="0.2">
      <c r="A17" s="4"/>
      <c r="B17" s="79" t="s">
        <v>50</v>
      </c>
      <c r="C17" s="92" t="s">
        <v>81</v>
      </c>
      <c r="D17" s="93"/>
      <c r="E17" s="94"/>
      <c r="F17" s="18" t="s">
        <v>46</v>
      </c>
      <c r="G17" s="18" t="s">
        <v>82</v>
      </c>
      <c r="H17" s="18" t="s">
        <v>44</v>
      </c>
      <c r="I17" s="18" t="s">
        <v>11</v>
      </c>
      <c r="J17" s="4"/>
    </row>
    <row r="18" spans="1:10" ht="18" customHeight="1" x14ac:dyDescent="0.2">
      <c r="A18" s="4"/>
      <c r="B18" s="80"/>
      <c r="C18" s="92" t="s">
        <v>83</v>
      </c>
      <c r="D18" s="93"/>
      <c r="E18" s="94"/>
      <c r="F18" s="18" t="s">
        <v>40</v>
      </c>
      <c r="G18" s="18" t="s">
        <v>39</v>
      </c>
      <c r="H18" s="18" t="s">
        <v>38</v>
      </c>
      <c r="I18" s="18" t="s">
        <v>37</v>
      </c>
      <c r="J18" s="4"/>
    </row>
    <row r="19" spans="1:10" ht="18" customHeight="1" x14ac:dyDescent="0.2">
      <c r="A19" s="4"/>
      <c r="B19" s="2" t="s">
        <v>10</v>
      </c>
      <c r="C19" s="98" t="s">
        <v>279</v>
      </c>
      <c r="D19" s="98"/>
      <c r="E19" s="98"/>
      <c r="F19" s="74">
        <v>4</v>
      </c>
      <c r="G19" s="74">
        <v>0</v>
      </c>
      <c r="H19" s="20">
        <f>F19+G19</f>
        <v>4</v>
      </c>
      <c r="I19" s="20">
        <f>$C$9*H19</f>
        <v>20</v>
      </c>
      <c r="J19" s="4"/>
    </row>
    <row r="20" spans="1:10" ht="18" customHeight="1" x14ac:dyDescent="0.2">
      <c r="A20" s="4"/>
      <c r="B20" s="2" t="s">
        <v>0</v>
      </c>
      <c r="C20" s="98" t="s">
        <v>279</v>
      </c>
      <c r="D20" s="98"/>
      <c r="E20" s="98"/>
      <c r="F20" s="74">
        <v>4</v>
      </c>
      <c r="G20" s="74">
        <v>0</v>
      </c>
      <c r="H20" s="20">
        <f t="shared" ref="H20:H29" si="0">F20+G20</f>
        <v>4</v>
      </c>
      <c r="I20" s="20">
        <f t="shared" ref="I20:I30" si="1">$C$9*H20</f>
        <v>20</v>
      </c>
      <c r="J20" s="4"/>
    </row>
    <row r="21" spans="1:10" ht="18" customHeight="1" x14ac:dyDescent="0.2">
      <c r="A21" s="4"/>
      <c r="B21" s="2" t="s">
        <v>1</v>
      </c>
      <c r="C21" s="98" t="s">
        <v>279</v>
      </c>
      <c r="D21" s="98"/>
      <c r="E21" s="98"/>
      <c r="F21" s="74">
        <v>4</v>
      </c>
      <c r="G21" s="74">
        <v>0</v>
      </c>
      <c r="H21" s="20">
        <f t="shared" si="0"/>
        <v>4</v>
      </c>
      <c r="I21" s="20">
        <f t="shared" si="1"/>
        <v>20</v>
      </c>
      <c r="J21" s="4"/>
    </row>
    <row r="22" spans="1:10" ht="18" customHeight="1" x14ac:dyDescent="0.2">
      <c r="A22" s="4"/>
      <c r="B22" s="2" t="s">
        <v>2</v>
      </c>
      <c r="C22" s="98" t="s">
        <v>279</v>
      </c>
      <c r="D22" s="98"/>
      <c r="E22" s="98"/>
      <c r="F22" s="74">
        <v>4</v>
      </c>
      <c r="G22" s="74">
        <v>0</v>
      </c>
      <c r="H22" s="20">
        <f t="shared" si="0"/>
        <v>4</v>
      </c>
      <c r="I22" s="20">
        <f t="shared" si="1"/>
        <v>20</v>
      </c>
      <c r="J22" s="4"/>
    </row>
    <row r="23" spans="1:10" ht="18" customHeight="1" x14ac:dyDescent="0.2">
      <c r="A23" s="4"/>
      <c r="B23" s="2" t="s">
        <v>3</v>
      </c>
      <c r="C23" s="98" t="s">
        <v>279</v>
      </c>
      <c r="D23" s="98"/>
      <c r="E23" s="98"/>
      <c r="F23" s="74">
        <v>4</v>
      </c>
      <c r="G23" s="74">
        <v>0</v>
      </c>
      <c r="H23" s="20">
        <f t="shared" si="0"/>
        <v>4</v>
      </c>
      <c r="I23" s="20">
        <f t="shared" si="1"/>
        <v>20</v>
      </c>
      <c r="J23" s="4"/>
    </row>
    <row r="24" spans="1:10" ht="18" customHeight="1" x14ac:dyDescent="0.2">
      <c r="A24" s="4"/>
      <c r="B24" s="2" t="s">
        <v>4</v>
      </c>
      <c r="C24" s="98" t="s">
        <v>279</v>
      </c>
      <c r="D24" s="98"/>
      <c r="E24" s="98"/>
      <c r="F24" s="74">
        <v>4</v>
      </c>
      <c r="G24" s="74">
        <v>0</v>
      </c>
      <c r="H24" s="20">
        <f t="shared" si="0"/>
        <v>4</v>
      </c>
      <c r="I24" s="20">
        <f t="shared" si="1"/>
        <v>20</v>
      </c>
      <c r="J24" s="4"/>
    </row>
    <row r="25" spans="1:10" ht="18" customHeight="1" x14ac:dyDescent="0.2">
      <c r="A25" s="4"/>
      <c r="B25" s="2" t="s">
        <v>5</v>
      </c>
      <c r="C25" s="98" t="s">
        <v>279</v>
      </c>
      <c r="D25" s="98"/>
      <c r="E25" s="98"/>
      <c r="F25" s="74">
        <v>4</v>
      </c>
      <c r="G25" s="74">
        <v>0</v>
      </c>
      <c r="H25" s="20">
        <f t="shared" si="0"/>
        <v>4</v>
      </c>
      <c r="I25" s="20">
        <f t="shared" si="1"/>
        <v>20</v>
      </c>
      <c r="J25" s="4"/>
    </row>
    <row r="26" spans="1:10" ht="18" customHeight="1" x14ac:dyDescent="0.2">
      <c r="A26" s="4"/>
      <c r="B26" s="2" t="s">
        <v>14</v>
      </c>
      <c r="C26" s="98" t="s">
        <v>279</v>
      </c>
      <c r="D26" s="98"/>
      <c r="E26" s="98"/>
      <c r="F26" s="74">
        <v>4</v>
      </c>
      <c r="G26" s="74">
        <v>0</v>
      </c>
      <c r="H26" s="20">
        <f t="shared" si="0"/>
        <v>4</v>
      </c>
      <c r="I26" s="20">
        <f t="shared" si="1"/>
        <v>20</v>
      </c>
      <c r="J26" s="4"/>
    </row>
    <row r="27" spans="1:10" ht="18" customHeight="1" x14ac:dyDescent="0.2">
      <c r="A27" s="4"/>
      <c r="B27" s="3" t="s">
        <v>6</v>
      </c>
      <c r="C27" s="98" t="s">
        <v>279</v>
      </c>
      <c r="D27" s="98"/>
      <c r="E27" s="98"/>
      <c r="F27" s="74">
        <v>4</v>
      </c>
      <c r="G27" s="74">
        <v>0</v>
      </c>
      <c r="H27" s="20">
        <f t="shared" si="0"/>
        <v>4</v>
      </c>
      <c r="I27" s="20">
        <f t="shared" si="1"/>
        <v>20</v>
      </c>
      <c r="J27" s="4"/>
    </row>
    <row r="28" spans="1:10" ht="18" customHeight="1" x14ac:dyDescent="0.2">
      <c r="A28" s="4"/>
      <c r="B28" s="3" t="s">
        <v>7</v>
      </c>
      <c r="C28" s="98" t="s">
        <v>279</v>
      </c>
      <c r="D28" s="98"/>
      <c r="E28" s="98"/>
      <c r="F28" s="74">
        <v>4</v>
      </c>
      <c r="G28" s="74">
        <v>0</v>
      </c>
      <c r="H28" s="20">
        <f t="shared" si="0"/>
        <v>4</v>
      </c>
      <c r="I28" s="20">
        <f t="shared" si="1"/>
        <v>20</v>
      </c>
      <c r="J28" s="4"/>
    </row>
    <row r="29" spans="1:10" ht="18" customHeight="1" x14ac:dyDescent="0.2">
      <c r="A29" s="4"/>
      <c r="B29" s="3" t="s">
        <v>8</v>
      </c>
      <c r="C29" s="98" t="s">
        <v>279</v>
      </c>
      <c r="D29" s="98"/>
      <c r="E29" s="98"/>
      <c r="F29" s="74">
        <v>4</v>
      </c>
      <c r="G29" s="74">
        <v>0</v>
      </c>
      <c r="H29" s="20">
        <f t="shared" si="0"/>
        <v>4</v>
      </c>
      <c r="I29" s="20">
        <f t="shared" si="1"/>
        <v>20</v>
      </c>
      <c r="J29" s="4"/>
    </row>
    <row r="30" spans="1:10" ht="20.100000000000001" customHeight="1" x14ac:dyDescent="0.2">
      <c r="A30" s="4"/>
      <c r="B30" s="18" t="s">
        <v>9</v>
      </c>
      <c r="C30" s="95" t="s">
        <v>21</v>
      </c>
      <c r="D30" s="95"/>
      <c r="E30" s="95"/>
      <c r="F30" s="73" t="s">
        <v>21</v>
      </c>
      <c r="G30" s="73" t="s">
        <v>21</v>
      </c>
      <c r="H30" s="73">
        <f>AVERAGE(H19:H29)</f>
        <v>4</v>
      </c>
      <c r="I30" s="73">
        <f t="shared" si="1"/>
        <v>20</v>
      </c>
      <c r="J30" s="4"/>
    </row>
    <row r="31" spans="1:10" ht="18" customHeight="1" x14ac:dyDescent="0.2">
      <c r="A31" s="4"/>
      <c r="B31" s="9" t="s">
        <v>36</v>
      </c>
      <c r="C31" s="87" t="s">
        <v>34</v>
      </c>
      <c r="D31" s="87"/>
      <c r="E31" s="87"/>
      <c r="F31" s="87"/>
      <c r="G31" s="87"/>
      <c r="H31" s="87"/>
      <c r="I31" s="87"/>
      <c r="J31" s="4"/>
    </row>
    <row r="32" spans="1:10" ht="24" customHeight="1" x14ac:dyDescent="0.2">
      <c r="A32" s="4"/>
      <c r="B32" s="96" t="s">
        <v>84</v>
      </c>
      <c r="C32" s="10" t="s">
        <v>85</v>
      </c>
      <c r="D32" s="97" t="s">
        <v>173</v>
      </c>
      <c r="E32" s="97"/>
      <c r="F32" s="97"/>
      <c r="G32" s="97"/>
      <c r="H32" s="97"/>
      <c r="I32" s="97"/>
      <c r="J32" s="4"/>
    </row>
    <row r="33" spans="1:10" ht="22.5" customHeight="1" x14ac:dyDescent="0.2">
      <c r="A33" s="4"/>
      <c r="B33" s="96"/>
      <c r="C33" s="10" t="s">
        <v>86</v>
      </c>
      <c r="D33" s="97" t="s">
        <v>280</v>
      </c>
      <c r="E33" s="97"/>
      <c r="F33" s="97"/>
      <c r="G33" s="97"/>
      <c r="H33" s="97"/>
      <c r="I33" s="97"/>
      <c r="J33" s="4"/>
    </row>
    <row r="34" spans="1:10" ht="21.75" customHeight="1" x14ac:dyDescent="0.2">
      <c r="A34" s="4"/>
      <c r="B34" s="96"/>
      <c r="C34" s="10" t="s">
        <v>87</v>
      </c>
      <c r="D34" s="97" t="s">
        <v>281</v>
      </c>
      <c r="E34" s="97"/>
      <c r="F34" s="97"/>
      <c r="G34" s="97"/>
      <c r="H34" s="97"/>
      <c r="I34" s="97"/>
      <c r="J34" s="4"/>
    </row>
    <row r="35" spans="1:10" ht="21.75" customHeight="1" x14ac:dyDescent="0.2">
      <c r="A35" s="4"/>
      <c r="B35" s="96"/>
      <c r="C35" s="10" t="s">
        <v>88</v>
      </c>
      <c r="D35" s="97" t="s">
        <v>282</v>
      </c>
      <c r="E35" s="97"/>
      <c r="F35" s="97"/>
      <c r="G35" s="97"/>
      <c r="H35" s="97"/>
      <c r="I35" s="97"/>
      <c r="J35" s="4"/>
    </row>
    <row r="36" spans="1:10" ht="18.75" customHeight="1" x14ac:dyDescent="0.2">
      <c r="A36" s="4"/>
      <c r="B36" s="96"/>
      <c r="C36" s="10" t="s">
        <v>89</v>
      </c>
      <c r="D36" s="97" t="s">
        <v>283</v>
      </c>
      <c r="E36" s="97"/>
      <c r="F36" s="97"/>
      <c r="G36" s="97"/>
      <c r="H36" s="97"/>
      <c r="I36" s="97"/>
      <c r="J36" s="4"/>
    </row>
    <row r="37" spans="1:10" ht="10.5" customHeight="1" x14ac:dyDescent="0.2">
      <c r="A37" s="4"/>
      <c r="B37" s="4"/>
      <c r="C37" s="4"/>
      <c r="D37" s="4"/>
      <c r="E37" s="4"/>
      <c r="F37" s="4"/>
      <c r="G37" s="4"/>
      <c r="H37" s="4"/>
      <c r="I37" s="4"/>
      <c r="J37" s="4"/>
    </row>
  </sheetData>
  <mergeCells count="34">
    <mergeCell ref="C28:E28"/>
    <mergeCell ref="C29:E29"/>
    <mergeCell ref="C30:E30"/>
    <mergeCell ref="C31:I31"/>
    <mergeCell ref="B32:B36"/>
    <mergeCell ref="D32:I32"/>
    <mergeCell ref="D33:I33"/>
    <mergeCell ref="D34:I34"/>
    <mergeCell ref="D35:I35"/>
    <mergeCell ref="D36:I36"/>
    <mergeCell ref="C27:E27"/>
    <mergeCell ref="B17:B18"/>
    <mergeCell ref="C17:E17"/>
    <mergeCell ref="C18:E18"/>
    <mergeCell ref="C19:E19"/>
    <mergeCell ref="C20:E20"/>
    <mergeCell ref="C21:E21"/>
    <mergeCell ref="C22:E22"/>
    <mergeCell ref="C23:E23"/>
    <mergeCell ref="C24:E24"/>
    <mergeCell ref="C25:E25"/>
    <mergeCell ref="C26:E26"/>
    <mergeCell ref="C16:H16"/>
    <mergeCell ref="B2:I2"/>
    <mergeCell ref="C3:D3"/>
    <mergeCell ref="C4:D4"/>
    <mergeCell ref="C5:D5"/>
    <mergeCell ref="C6:I6"/>
    <mergeCell ref="C7:I7"/>
    <mergeCell ref="C8:D8"/>
    <mergeCell ref="C12:H12"/>
    <mergeCell ref="C13:H13"/>
    <mergeCell ref="C14:H14"/>
    <mergeCell ref="C15:H15"/>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2" ySplit="2" topLeftCell="C3" activePane="bottomRight" state="frozen"/>
      <selection pane="topRight" activeCell="B1" sqref="B1"/>
      <selection pane="bottomLeft" activeCell="A2" sqref="A2"/>
      <selection pane="bottomRight" activeCell="A3" sqref="A3:XFD39"/>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26.25" customHeight="1" x14ac:dyDescent="0.2">
      <c r="A2" s="4"/>
      <c r="B2" s="104" t="str">
        <f>C7</f>
        <v>อัตราความสำเร็จการรักษาผู้ป่วยวัณโรคปอดรายใหม่ (มากกว่าร้อยละ 85)</v>
      </c>
      <c r="C2" s="104"/>
      <c r="D2" s="104"/>
      <c r="E2" s="104"/>
      <c r="F2" s="104"/>
      <c r="G2" s="104"/>
      <c r="H2" s="104"/>
      <c r="I2" s="104"/>
      <c r="J2" s="4"/>
    </row>
    <row r="3" spans="1:10" ht="20.100000000000001" customHeight="1" x14ac:dyDescent="0.2">
      <c r="A3" s="4"/>
      <c r="B3" s="8" t="s">
        <v>67</v>
      </c>
      <c r="C3" s="78" t="s">
        <v>323</v>
      </c>
      <c r="D3" s="78"/>
      <c r="E3" s="78"/>
      <c r="F3" s="17"/>
      <c r="G3" s="17"/>
      <c r="H3" s="17"/>
      <c r="I3" s="17"/>
      <c r="J3" s="4"/>
    </row>
    <row r="4" spans="1:10" ht="20.100000000000001" customHeight="1" x14ac:dyDescent="0.2">
      <c r="A4" s="4"/>
      <c r="B4" s="8" t="s">
        <v>22</v>
      </c>
      <c r="C4" s="82">
        <v>241608</v>
      </c>
      <c r="D4" s="82"/>
      <c r="E4" s="82"/>
      <c r="F4" s="17"/>
      <c r="G4" s="17"/>
      <c r="H4" s="17"/>
      <c r="I4" s="17"/>
      <c r="J4" s="4"/>
    </row>
    <row r="5" spans="1:10" ht="20.100000000000001" customHeight="1" x14ac:dyDescent="0.2">
      <c r="A5" s="4"/>
      <c r="B5" s="8" t="s">
        <v>66</v>
      </c>
      <c r="C5" s="83" t="s">
        <v>174</v>
      </c>
      <c r="D5" s="83"/>
      <c r="E5" s="83"/>
      <c r="F5" s="17"/>
      <c r="G5" s="17"/>
      <c r="H5" s="17"/>
      <c r="I5" s="17"/>
      <c r="J5" s="4"/>
    </row>
    <row r="6" spans="1:10" ht="20.100000000000001" customHeight="1" x14ac:dyDescent="0.2">
      <c r="A6" s="4"/>
      <c r="B6" s="8" t="s">
        <v>64</v>
      </c>
      <c r="C6" s="78" t="s">
        <v>104</v>
      </c>
      <c r="D6" s="78"/>
      <c r="E6" s="78"/>
      <c r="F6" s="78"/>
      <c r="G6" s="78"/>
      <c r="H6" s="78"/>
      <c r="I6" s="78"/>
      <c r="J6" s="4"/>
    </row>
    <row r="7" spans="1:10" ht="18.75" customHeight="1" x14ac:dyDescent="0.2">
      <c r="A7" s="4"/>
      <c r="B7" s="8" t="s">
        <v>62</v>
      </c>
      <c r="C7" s="84" t="s">
        <v>321</v>
      </c>
      <c r="D7" s="84"/>
      <c r="E7" s="84"/>
      <c r="F7" s="84"/>
      <c r="G7" s="84"/>
      <c r="H7" s="84"/>
      <c r="I7" s="84"/>
      <c r="J7" s="4"/>
    </row>
    <row r="8" spans="1:10" ht="20.100000000000001" customHeight="1" x14ac:dyDescent="0.2">
      <c r="A8" s="4"/>
      <c r="B8" s="8" t="s">
        <v>73</v>
      </c>
      <c r="C8" s="83" t="s">
        <v>59</v>
      </c>
      <c r="D8" s="83"/>
      <c r="E8" s="17"/>
      <c r="F8" s="17"/>
      <c r="G8" s="17"/>
      <c r="H8" s="17"/>
      <c r="I8" s="17"/>
      <c r="J8" s="4"/>
    </row>
    <row r="9" spans="1:10" ht="20.100000000000001" customHeight="1" x14ac:dyDescent="0.2">
      <c r="A9" s="4"/>
      <c r="B9" s="8" t="s">
        <v>58</v>
      </c>
      <c r="C9" s="21">
        <v>15</v>
      </c>
      <c r="D9" s="17"/>
      <c r="E9" s="17"/>
      <c r="F9" s="17"/>
      <c r="G9" s="17"/>
      <c r="H9" s="17"/>
      <c r="I9" s="17"/>
      <c r="J9" s="4"/>
    </row>
    <row r="10" spans="1:10" ht="20.100000000000001" customHeight="1" x14ac:dyDescent="0.2">
      <c r="A10" s="4"/>
      <c r="B10" s="8" t="s">
        <v>57</v>
      </c>
      <c r="C10" s="75" t="s">
        <v>284</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39">
        <v>65</v>
      </c>
      <c r="D12" s="17"/>
      <c r="E12" s="17"/>
      <c r="F12" s="17"/>
      <c r="G12" s="17"/>
      <c r="H12" s="17"/>
      <c r="I12" s="17"/>
      <c r="J12" s="4"/>
    </row>
    <row r="13" spans="1:10" ht="20.100000000000001" customHeight="1" x14ac:dyDescent="0.2">
      <c r="A13" s="4"/>
      <c r="B13" s="6" t="s">
        <v>54</v>
      </c>
      <c r="C13" s="39">
        <v>70</v>
      </c>
      <c r="D13" s="17"/>
      <c r="E13" s="17"/>
      <c r="F13" s="17"/>
      <c r="G13" s="17"/>
      <c r="H13" s="17"/>
      <c r="I13" s="17"/>
      <c r="J13" s="4"/>
    </row>
    <row r="14" spans="1:10" ht="20.100000000000001" customHeight="1" x14ac:dyDescent="0.2">
      <c r="A14" s="4"/>
      <c r="B14" s="6" t="s">
        <v>53</v>
      </c>
      <c r="C14" s="39">
        <v>75</v>
      </c>
      <c r="D14" s="17"/>
      <c r="E14" s="17"/>
      <c r="F14" s="17"/>
      <c r="G14" s="17"/>
      <c r="H14" s="17"/>
      <c r="I14" s="17"/>
      <c r="J14" s="4"/>
    </row>
    <row r="15" spans="1:10" ht="20.100000000000001" customHeight="1" x14ac:dyDescent="0.2">
      <c r="A15" s="4"/>
      <c r="B15" s="6" t="s">
        <v>52</v>
      </c>
      <c r="C15" s="39">
        <v>80</v>
      </c>
      <c r="D15" s="17"/>
      <c r="E15" s="17"/>
      <c r="F15" s="17"/>
      <c r="G15" s="17"/>
      <c r="H15" s="17"/>
      <c r="I15" s="17"/>
      <c r="J15" s="4"/>
    </row>
    <row r="16" spans="1:10" ht="20.100000000000001" customHeight="1" x14ac:dyDescent="0.2">
      <c r="A16" s="4"/>
      <c r="B16" s="6" t="s">
        <v>51</v>
      </c>
      <c r="C16" s="40">
        <v>85</v>
      </c>
      <c r="D16" s="17"/>
      <c r="E16" s="17"/>
      <c r="F16" s="17"/>
      <c r="G16" s="17"/>
      <c r="H16" s="17"/>
      <c r="I16" s="17"/>
      <c r="J16" s="4"/>
    </row>
    <row r="17" spans="1:10" ht="21" x14ac:dyDescent="0.2">
      <c r="A17" s="4"/>
      <c r="B17" s="79" t="s">
        <v>50</v>
      </c>
      <c r="C17" s="73" t="s">
        <v>49</v>
      </c>
      <c r="D17" s="18" t="s">
        <v>48</v>
      </c>
      <c r="E17" s="18" t="s">
        <v>47</v>
      </c>
      <c r="F17" s="18" t="s">
        <v>46</v>
      </c>
      <c r="G17" s="18" t="s">
        <v>45</v>
      </c>
      <c r="H17" s="18" t="s">
        <v>44</v>
      </c>
      <c r="I17" s="18" t="s">
        <v>11</v>
      </c>
      <c r="J17" s="4"/>
    </row>
    <row r="18" spans="1:10" ht="23.25" customHeight="1" x14ac:dyDescent="0.2">
      <c r="A18" s="4"/>
      <c r="B18" s="80"/>
      <c r="C18" s="73" t="s">
        <v>43</v>
      </c>
      <c r="D18" s="18" t="s">
        <v>42</v>
      </c>
      <c r="E18" s="18" t="s">
        <v>41</v>
      </c>
      <c r="F18" s="18" t="s">
        <v>40</v>
      </c>
      <c r="G18" s="18" t="s">
        <v>39</v>
      </c>
      <c r="H18" s="18" t="s">
        <v>38</v>
      </c>
      <c r="I18" s="18" t="s">
        <v>37</v>
      </c>
      <c r="J18" s="4"/>
    </row>
    <row r="19" spans="1:10" ht="20.100000000000001" customHeight="1" x14ac:dyDescent="0.2">
      <c r="A19" s="4"/>
      <c r="B19" s="2" t="s">
        <v>10</v>
      </c>
      <c r="C19" s="24">
        <v>0</v>
      </c>
      <c r="D19" s="24">
        <v>100</v>
      </c>
      <c r="E19" s="20">
        <f>C19/D19*100</f>
        <v>0</v>
      </c>
      <c r="F19" s="20">
        <f>IF(E19&lt;=$C$13,1,IF(E19&lt;$C$14,2,IF(E19&lt;$C$15,3,IF(E19&lt;$C$16,4,IF(E19&gt;=$C$16,5)))))</f>
        <v>1</v>
      </c>
      <c r="G19" s="20">
        <f>IF(E19&lt;=$C$12,0,IF(E19&lt;=$C$13,((E19-$C$12)/($C$13-$C$12)),IF(E19&lt;$C$14,((E19-$C$13)/($C$14-$C$13)),IF(E19&lt;$C$15,((E19-$C$14)/($C$15-$C$14)),IF(E19&lt;$C$16,((E19-$C$15)/($C$16-$C$15)),IF(E19&gt;=$C$16,0))))))</f>
        <v>0</v>
      </c>
      <c r="H19" s="20">
        <f>F19+G19</f>
        <v>1</v>
      </c>
      <c r="I19" s="20">
        <f>$C$9*H19</f>
        <v>15</v>
      </c>
      <c r="J19" s="4"/>
    </row>
    <row r="20" spans="1:10" ht="20.100000000000001" customHeight="1" x14ac:dyDescent="0.2">
      <c r="A20" s="4"/>
      <c r="B20" s="2" t="s">
        <v>0</v>
      </c>
      <c r="C20" s="24">
        <v>0</v>
      </c>
      <c r="D20" s="24">
        <v>100</v>
      </c>
      <c r="E20" s="20">
        <f t="shared" ref="E20:E30" si="0">C20/D20*100</f>
        <v>0</v>
      </c>
      <c r="F20" s="20">
        <f t="shared" ref="F20:F30" si="1">IF(E20&lt;=$C$13,1,IF(E20&lt;$C$14,2,IF(E20&lt;$C$15,3,IF(E20&lt;$C$16,4,IF(E20&gt;=$C$16,5)))))</f>
        <v>1</v>
      </c>
      <c r="G20" s="20">
        <f t="shared" ref="G20:G30" si="2">IF(E20&lt;=$C$12,0,IF(E20&lt;=$C$13,((E20-$C$12)/($C$13-$C$12)),IF(E20&lt;$C$14,((E20-$C$13)/($C$14-$C$13)),IF(E20&lt;$C$15,((E20-$C$14)/($C$15-$C$14)),IF(E20&lt;$C$16,((E20-$C$15)/($C$16-$C$15)),IF(E20&gt;=$C$16,0))))))</f>
        <v>0</v>
      </c>
      <c r="H20" s="20">
        <f t="shared" ref="H20:H30" si="3">F20+G20</f>
        <v>1</v>
      </c>
      <c r="I20" s="20">
        <f t="shared" ref="I20:I29" si="4">$C$9*H20</f>
        <v>15</v>
      </c>
      <c r="J20" s="4"/>
    </row>
    <row r="21" spans="1:10" ht="20.100000000000001" customHeight="1" x14ac:dyDescent="0.2">
      <c r="A21" s="4"/>
      <c r="B21" s="2" t="s">
        <v>1</v>
      </c>
      <c r="C21" s="24">
        <v>0</v>
      </c>
      <c r="D21" s="24">
        <v>100</v>
      </c>
      <c r="E21" s="20">
        <f t="shared" si="0"/>
        <v>0</v>
      </c>
      <c r="F21" s="20">
        <f t="shared" si="1"/>
        <v>1</v>
      </c>
      <c r="G21" s="20">
        <f t="shared" si="2"/>
        <v>0</v>
      </c>
      <c r="H21" s="20">
        <f t="shared" si="3"/>
        <v>1</v>
      </c>
      <c r="I21" s="20">
        <f t="shared" si="4"/>
        <v>15</v>
      </c>
      <c r="J21" s="4"/>
    </row>
    <row r="22" spans="1:10" ht="20.100000000000001" customHeight="1" x14ac:dyDescent="0.2">
      <c r="A22" s="4"/>
      <c r="B22" s="2" t="s">
        <v>2</v>
      </c>
      <c r="C22" s="24">
        <v>0</v>
      </c>
      <c r="D22" s="24">
        <v>100</v>
      </c>
      <c r="E22" s="20">
        <f t="shared" si="0"/>
        <v>0</v>
      </c>
      <c r="F22" s="20">
        <f t="shared" si="1"/>
        <v>1</v>
      </c>
      <c r="G22" s="20">
        <f t="shared" si="2"/>
        <v>0</v>
      </c>
      <c r="H22" s="20">
        <f t="shared" si="3"/>
        <v>1</v>
      </c>
      <c r="I22" s="20">
        <f t="shared" si="4"/>
        <v>15</v>
      </c>
      <c r="J22" s="4"/>
    </row>
    <row r="23" spans="1:10" ht="20.100000000000001" customHeight="1" x14ac:dyDescent="0.2">
      <c r="A23" s="4"/>
      <c r="B23" s="2" t="s">
        <v>3</v>
      </c>
      <c r="C23" s="24">
        <v>0</v>
      </c>
      <c r="D23" s="24">
        <v>100</v>
      </c>
      <c r="E23" s="20">
        <f t="shared" si="0"/>
        <v>0</v>
      </c>
      <c r="F23" s="20">
        <f t="shared" si="1"/>
        <v>1</v>
      </c>
      <c r="G23" s="20">
        <f t="shared" si="2"/>
        <v>0</v>
      </c>
      <c r="H23" s="20">
        <f t="shared" si="3"/>
        <v>1</v>
      </c>
      <c r="I23" s="20">
        <f t="shared" si="4"/>
        <v>15</v>
      </c>
      <c r="J23" s="4"/>
    </row>
    <row r="24" spans="1:10" ht="20.100000000000001" customHeight="1" x14ac:dyDescent="0.2">
      <c r="A24" s="4"/>
      <c r="B24" s="2" t="s">
        <v>4</v>
      </c>
      <c r="C24" s="24">
        <v>0</v>
      </c>
      <c r="D24" s="24">
        <v>100</v>
      </c>
      <c r="E24" s="20">
        <f t="shared" si="0"/>
        <v>0</v>
      </c>
      <c r="F24" s="20">
        <f t="shared" si="1"/>
        <v>1</v>
      </c>
      <c r="G24" s="20">
        <f t="shared" si="2"/>
        <v>0</v>
      </c>
      <c r="H24" s="20">
        <f t="shared" si="3"/>
        <v>1</v>
      </c>
      <c r="I24" s="20">
        <f t="shared" si="4"/>
        <v>15</v>
      </c>
      <c r="J24" s="4"/>
    </row>
    <row r="25" spans="1:10" ht="20.100000000000001" customHeight="1" x14ac:dyDescent="0.2">
      <c r="A25" s="4"/>
      <c r="B25" s="2" t="s">
        <v>5</v>
      </c>
      <c r="C25" s="24">
        <v>0</v>
      </c>
      <c r="D25" s="24">
        <v>100</v>
      </c>
      <c r="E25" s="20">
        <f t="shared" si="0"/>
        <v>0</v>
      </c>
      <c r="F25" s="20">
        <f t="shared" si="1"/>
        <v>1</v>
      </c>
      <c r="G25" s="20">
        <f t="shared" si="2"/>
        <v>0</v>
      </c>
      <c r="H25" s="20">
        <f t="shared" si="3"/>
        <v>1</v>
      </c>
      <c r="I25" s="20">
        <f t="shared" si="4"/>
        <v>15</v>
      </c>
      <c r="J25" s="4"/>
    </row>
    <row r="26" spans="1:10" ht="20.100000000000001" customHeight="1" x14ac:dyDescent="0.2">
      <c r="A26" s="4"/>
      <c r="B26" s="2" t="s">
        <v>14</v>
      </c>
      <c r="C26" s="24">
        <v>0</v>
      </c>
      <c r="D26" s="24">
        <v>100</v>
      </c>
      <c r="E26" s="20">
        <f t="shared" si="0"/>
        <v>0</v>
      </c>
      <c r="F26" s="20">
        <f t="shared" si="1"/>
        <v>1</v>
      </c>
      <c r="G26" s="20">
        <f t="shared" si="2"/>
        <v>0</v>
      </c>
      <c r="H26" s="20">
        <f t="shared" si="3"/>
        <v>1</v>
      </c>
      <c r="I26" s="20">
        <f t="shared" si="4"/>
        <v>15</v>
      </c>
      <c r="J26" s="4"/>
    </row>
    <row r="27" spans="1:10" ht="20.100000000000001" customHeight="1" x14ac:dyDescent="0.2">
      <c r="A27" s="4"/>
      <c r="B27" s="3" t="s">
        <v>6</v>
      </c>
      <c r="C27" s="24">
        <v>0</v>
      </c>
      <c r="D27" s="24">
        <v>100</v>
      </c>
      <c r="E27" s="20">
        <f t="shared" si="0"/>
        <v>0</v>
      </c>
      <c r="F27" s="20">
        <f t="shared" si="1"/>
        <v>1</v>
      </c>
      <c r="G27" s="20">
        <f t="shared" si="2"/>
        <v>0</v>
      </c>
      <c r="H27" s="20">
        <f t="shared" si="3"/>
        <v>1</v>
      </c>
      <c r="I27" s="20">
        <f t="shared" si="4"/>
        <v>15</v>
      </c>
      <c r="J27" s="4"/>
    </row>
    <row r="28" spans="1:10" ht="20.100000000000001" customHeight="1" x14ac:dyDescent="0.2">
      <c r="A28" s="4"/>
      <c r="B28" s="3" t="s">
        <v>7</v>
      </c>
      <c r="C28" s="24">
        <v>0</v>
      </c>
      <c r="D28" s="24">
        <v>100</v>
      </c>
      <c r="E28" s="20">
        <f t="shared" si="0"/>
        <v>0</v>
      </c>
      <c r="F28" s="20">
        <f t="shared" si="1"/>
        <v>1</v>
      </c>
      <c r="G28" s="20">
        <f t="shared" si="2"/>
        <v>0</v>
      </c>
      <c r="H28" s="20">
        <f t="shared" si="3"/>
        <v>1</v>
      </c>
      <c r="I28" s="20">
        <f t="shared" si="4"/>
        <v>15</v>
      </c>
      <c r="J28" s="4"/>
    </row>
    <row r="29" spans="1:10" ht="20.100000000000001" customHeight="1" x14ac:dyDescent="0.2">
      <c r="A29" s="4"/>
      <c r="B29" s="3" t="s">
        <v>8</v>
      </c>
      <c r="C29" s="24">
        <v>0</v>
      </c>
      <c r="D29" s="24">
        <v>100</v>
      </c>
      <c r="E29" s="20">
        <f t="shared" si="0"/>
        <v>0</v>
      </c>
      <c r="F29" s="20">
        <f t="shared" si="1"/>
        <v>1</v>
      </c>
      <c r="G29" s="20">
        <f t="shared" si="2"/>
        <v>0</v>
      </c>
      <c r="H29" s="20">
        <f t="shared" si="3"/>
        <v>1</v>
      </c>
      <c r="I29" s="20">
        <f t="shared" si="4"/>
        <v>15</v>
      </c>
      <c r="J29" s="4"/>
    </row>
    <row r="30" spans="1:10" ht="20.100000000000001" customHeight="1" x14ac:dyDescent="0.2">
      <c r="A30" s="4"/>
      <c r="B30" s="18" t="s">
        <v>9</v>
      </c>
      <c r="C30" s="25">
        <f>SUM(C19:C29)</f>
        <v>0</v>
      </c>
      <c r="D30" s="25">
        <f>SUM(D19:D29)</f>
        <v>1100</v>
      </c>
      <c r="E30" s="73">
        <f t="shared" si="0"/>
        <v>0</v>
      </c>
      <c r="F30" s="73">
        <f t="shared" si="1"/>
        <v>1</v>
      </c>
      <c r="G30" s="73">
        <f t="shared" si="2"/>
        <v>0</v>
      </c>
      <c r="H30" s="73">
        <f t="shared" si="3"/>
        <v>1</v>
      </c>
      <c r="I30" s="73">
        <f>$C$9*H30</f>
        <v>15</v>
      </c>
      <c r="J30" s="4"/>
    </row>
    <row r="31" spans="1:10" ht="20.100000000000001" customHeight="1" x14ac:dyDescent="0.2">
      <c r="A31" s="4"/>
      <c r="B31" s="5" t="s">
        <v>36</v>
      </c>
      <c r="C31" s="85" t="s">
        <v>285</v>
      </c>
      <c r="D31" s="85"/>
      <c r="E31" s="85"/>
      <c r="F31" s="85"/>
      <c r="G31" s="85"/>
      <c r="H31" s="85"/>
      <c r="I31" s="85"/>
      <c r="J31" s="4"/>
    </row>
    <row r="32" spans="1:10" ht="20.100000000000001" customHeight="1" x14ac:dyDescent="0.2">
      <c r="A32" s="4"/>
      <c r="B32" s="86" t="s">
        <v>35</v>
      </c>
      <c r="C32" s="85" t="s">
        <v>298</v>
      </c>
      <c r="D32" s="85"/>
      <c r="E32" s="85"/>
      <c r="F32" s="85"/>
      <c r="G32" s="85"/>
      <c r="H32" s="85"/>
      <c r="I32" s="85"/>
      <c r="J32" s="4"/>
    </row>
    <row r="33" spans="1:10" ht="20.100000000000001" customHeight="1" x14ac:dyDescent="0.2">
      <c r="A33" s="4"/>
      <c r="B33" s="86"/>
      <c r="C33" s="85" t="s">
        <v>299</v>
      </c>
      <c r="D33" s="85"/>
      <c r="E33" s="85"/>
      <c r="F33" s="85"/>
      <c r="G33" s="85"/>
      <c r="H33" s="85"/>
      <c r="I33" s="85"/>
      <c r="J33" s="4"/>
    </row>
    <row r="34" spans="1:10" ht="20.100000000000001" customHeight="1" x14ac:dyDescent="0.2">
      <c r="A34" s="4"/>
      <c r="B34" s="86"/>
      <c r="C34" s="85" t="s">
        <v>34</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0.100000000000001" customHeight="1" x14ac:dyDescent="0.2">
      <c r="A36" s="4"/>
      <c r="B36" s="86"/>
      <c r="C36" s="85" t="s">
        <v>34</v>
      </c>
      <c r="D36" s="85"/>
      <c r="E36" s="85"/>
      <c r="F36" s="85"/>
      <c r="G36" s="85"/>
      <c r="H36" s="85"/>
      <c r="I36" s="85"/>
      <c r="J36" s="4"/>
    </row>
    <row r="37" spans="1:10" ht="21.75" customHeight="1" x14ac:dyDescent="0.2">
      <c r="A37" s="4"/>
      <c r="B37" s="86"/>
      <c r="C37" s="85" t="s">
        <v>34</v>
      </c>
      <c r="D37" s="85"/>
      <c r="E37" s="85"/>
      <c r="F37" s="85"/>
      <c r="G37" s="85"/>
      <c r="H37" s="85"/>
      <c r="I37" s="85"/>
      <c r="J37" s="4"/>
    </row>
    <row r="38" spans="1:10" ht="9.75" customHeight="1" x14ac:dyDescent="0.2">
      <c r="A38" s="4"/>
      <c r="B38" s="4"/>
      <c r="C38" s="4"/>
      <c r="D38" s="4"/>
      <c r="E38" s="4"/>
      <c r="F38" s="4"/>
      <c r="G38" s="4"/>
      <c r="H38" s="4"/>
      <c r="I38" s="4"/>
      <c r="J38" s="4"/>
    </row>
  </sheetData>
  <mergeCells count="16">
    <mergeCell ref="C37:I37"/>
    <mergeCell ref="C31:I31"/>
    <mergeCell ref="B32:B37"/>
    <mergeCell ref="C32:I32"/>
    <mergeCell ref="C33:I33"/>
    <mergeCell ref="C34:I34"/>
    <mergeCell ref="C35:I35"/>
    <mergeCell ref="C36:I36"/>
    <mergeCell ref="B17:B18"/>
    <mergeCell ref="B2:I2"/>
    <mergeCell ref="C3:E3"/>
    <mergeCell ref="C4:E4"/>
    <mergeCell ref="C5:E5"/>
    <mergeCell ref="C6:I6"/>
    <mergeCell ref="C7:I7"/>
    <mergeCell ref="C8:D8"/>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2" ySplit="2" topLeftCell="C3" activePane="bottomRight" state="frozen"/>
      <selection pane="topRight" activeCell="B1" sqref="B1"/>
      <selection pane="bottomLeft" activeCell="A2" sqref="A2"/>
      <selection pane="bottomRight" activeCell="F8" sqref="F8"/>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26.25" customHeight="1" x14ac:dyDescent="0.2">
      <c r="A2" s="4"/>
      <c r="B2" s="99" t="str">
        <f>C7</f>
        <v>ร้อยละการคัดกรองวัณโรคในกลุ่มเสี่ยงผู้สัมผัสวัณโรค และประชากรข้ามชาติที่ขึ้นทะเบียน (มากกว่าร้อยละ 85)</v>
      </c>
      <c r="C2" s="99"/>
      <c r="D2" s="99"/>
      <c r="E2" s="99"/>
      <c r="F2" s="99"/>
      <c r="G2" s="99"/>
      <c r="H2" s="99"/>
      <c r="I2" s="99"/>
      <c r="J2" s="4"/>
    </row>
    <row r="3" spans="1:10" ht="20.100000000000001" customHeight="1" x14ac:dyDescent="0.2">
      <c r="A3" s="4"/>
      <c r="B3" s="8" t="s">
        <v>67</v>
      </c>
      <c r="C3" s="78" t="s">
        <v>323</v>
      </c>
      <c r="D3" s="78"/>
      <c r="E3" s="78"/>
      <c r="F3" s="17"/>
      <c r="G3" s="17"/>
      <c r="H3" s="17"/>
      <c r="I3" s="17"/>
      <c r="J3" s="4"/>
    </row>
    <row r="4" spans="1:10" ht="20.100000000000001" customHeight="1" x14ac:dyDescent="0.2">
      <c r="A4" s="4"/>
      <c r="B4" s="8" t="s">
        <v>22</v>
      </c>
      <c r="C4" s="82">
        <v>241608</v>
      </c>
      <c r="D4" s="82"/>
      <c r="E4" s="82"/>
      <c r="F4" s="17"/>
      <c r="G4" s="17"/>
      <c r="H4" s="17"/>
      <c r="I4" s="17"/>
      <c r="J4" s="4"/>
    </row>
    <row r="5" spans="1:10" ht="20.100000000000001" customHeight="1" x14ac:dyDescent="0.2">
      <c r="A5" s="4"/>
      <c r="B5" s="8" t="s">
        <v>66</v>
      </c>
      <c r="C5" s="83" t="s">
        <v>174</v>
      </c>
      <c r="D5" s="83"/>
      <c r="E5" s="83"/>
      <c r="F5" s="17"/>
      <c r="G5" s="17"/>
      <c r="H5" s="17"/>
      <c r="I5" s="17"/>
      <c r="J5" s="4"/>
    </row>
    <row r="6" spans="1:10" ht="20.100000000000001" customHeight="1" x14ac:dyDescent="0.2">
      <c r="A6" s="4"/>
      <c r="B6" s="8" t="s">
        <v>64</v>
      </c>
      <c r="C6" s="78" t="s">
        <v>104</v>
      </c>
      <c r="D6" s="78"/>
      <c r="E6" s="78"/>
      <c r="F6" s="78"/>
      <c r="G6" s="78"/>
      <c r="H6" s="78"/>
      <c r="I6" s="78"/>
      <c r="J6" s="4"/>
    </row>
    <row r="7" spans="1:10" ht="18.75" customHeight="1" x14ac:dyDescent="0.2">
      <c r="A7" s="4"/>
      <c r="B7" s="8" t="s">
        <v>62</v>
      </c>
      <c r="C7" s="84" t="s">
        <v>322</v>
      </c>
      <c r="D7" s="84"/>
      <c r="E7" s="84"/>
      <c r="F7" s="84"/>
      <c r="G7" s="84"/>
      <c r="H7" s="84"/>
      <c r="I7" s="84"/>
      <c r="J7" s="4"/>
    </row>
    <row r="8" spans="1:10" ht="20.100000000000001" customHeight="1" x14ac:dyDescent="0.2">
      <c r="A8" s="4"/>
      <c r="B8" s="8" t="s">
        <v>73</v>
      </c>
      <c r="C8" s="83" t="s">
        <v>59</v>
      </c>
      <c r="D8" s="83"/>
      <c r="E8" s="17"/>
      <c r="F8" s="17"/>
      <c r="G8" s="17"/>
      <c r="H8" s="17"/>
      <c r="I8" s="17"/>
      <c r="J8" s="4"/>
    </row>
    <row r="9" spans="1:10" ht="20.100000000000001" customHeight="1" x14ac:dyDescent="0.2">
      <c r="A9" s="4"/>
      <c r="B9" s="8" t="s">
        <v>58</v>
      </c>
      <c r="C9" s="21">
        <v>5</v>
      </c>
      <c r="D9" s="17"/>
      <c r="E9" s="17"/>
      <c r="F9" s="17"/>
      <c r="G9" s="17"/>
      <c r="H9" s="17"/>
      <c r="I9" s="17"/>
      <c r="J9" s="4"/>
    </row>
    <row r="10" spans="1:10" ht="20.100000000000001" customHeight="1" x14ac:dyDescent="0.2">
      <c r="A10" s="4"/>
      <c r="B10" s="8" t="s">
        <v>57</v>
      </c>
      <c r="C10" s="75" t="s">
        <v>284</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39">
        <v>65</v>
      </c>
      <c r="D12" s="17"/>
      <c r="E12" s="17"/>
      <c r="F12" s="17"/>
      <c r="G12" s="17"/>
      <c r="H12" s="17"/>
      <c r="I12" s="17"/>
      <c r="J12" s="4"/>
    </row>
    <row r="13" spans="1:10" ht="20.100000000000001" customHeight="1" x14ac:dyDescent="0.2">
      <c r="A13" s="4"/>
      <c r="B13" s="6" t="s">
        <v>54</v>
      </c>
      <c r="C13" s="39">
        <v>70</v>
      </c>
      <c r="D13" s="17"/>
      <c r="E13" s="17"/>
      <c r="F13" s="17"/>
      <c r="G13" s="17"/>
      <c r="H13" s="17"/>
      <c r="I13" s="17"/>
      <c r="J13" s="4"/>
    </row>
    <row r="14" spans="1:10" ht="20.100000000000001" customHeight="1" x14ac:dyDescent="0.2">
      <c r="A14" s="4"/>
      <c r="B14" s="6" t="s">
        <v>53</v>
      </c>
      <c r="C14" s="39">
        <v>75</v>
      </c>
      <c r="D14" s="17"/>
      <c r="E14" s="17"/>
      <c r="F14" s="17"/>
      <c r="G14" s="17"/>
      <c r="H14" s="17"/>
      <c r="I14" s="17"/>
      <c r="J14" s="4"/>
    </row>
    <row r="15" spans="1:10" ht="20.100000000000001" customHeight="1" x14ac:dyDescent="0.2">
      <c r="A15" s="4"/>
      <c r="B15" s="6" t="s">
        <v>52</v>
      </c>
      <c r="C15" s="39">
        <v>80</v>
      </c>
      <c r="D15" s="17"/>
      <c r="E15" s="17"/>
      <c r="F15" s="17"/>
      <c r="G15" s="17"/>
      <c r="H15" s="17"/>
      <c r="I15" s="17"/>
      <c r="J15" s="4"/>
    </row>
    <row r="16" spans="1:10" ht="20.100000000000001" customHeight="1" x14ac:dyDescent="0.2">
      <c r="A16" s="4"/>
      <c r="B16" s="6" t="s">
        <v>51</v>
      </c>
      <c r="C16" s="40">
        <v>85</v>
      </c>
      <c r="D16" s="17"/>
      <c r="E16" s="17"/>
      <c r="F16" s="17"/>
      <c r="G16" s="17"/>
      <c r="H16" s="17"/>
      <c r="I16" s="17"/>
      <c r="J16" s="4"/>
    </row>
    <row r="17" spans="1:10" ht="21" x14ac:dyDescent="0.2">
      <c r="A17" s="4"/>
      <c r="B17" s="79" t="s">
        <v>50</v>
      </c>
      <c r="C17" s="73" t="s">
        <v>49</v>
      </c>
      <c r="D17" s="18" t="s">
        <v>48</v>
      </c>
      <c r="E17" s="18" t="s">
        <v>47</v>
      </c>
      <c r="F17" s="18" t="s">
        <v>46</v>
      </c>
      <c r="G17" s="18" t="s">
        <v>45</v>
      </c>
      <c r="H17" s="18" t="s">
        <v>44</v>
      </c>
      <c r="I17" s="18" t="s">
        <v>11</v>
      </c>
      <c r="J17" s="4"/>
    </row>
    <row r="18" spans="1:10" ht="23.25" customHeight="1" x14ac:dyDescent="0.2">
      <c r="A18" s="4"/>
      <c r="B18" s="80"/>
      <c r="C18" s="73" t="s">
        <v>43</v>
      </c>
      <c r="D18" s="18" t="s">
        <v>42</v>
      </c>
      <c r="E18" s="18" t="s">
        <v>41</v>
      </c>
      <c r="F18" s="18" t="s">
        <v>40</v>
      </c>
      <c r="G18" s="18" t="s">
        <v>39</v>
      </c>
      <c r="H18" s="18" t="s">
        <v>38</v>
      </c>
      <c r="I18" s="18" t="s">
        <v>37</v>
      </c>
      <c r="J18" s="4"/>
    </row>
    <row r="19" spans="1:10" ht="20.100000000000001" customHeight="1" x14ac:dyDescent="0.2">
      <c r="A19" s="4"/>
      <c r="B19" s="2" t="s">
        <v>10</v>
      </c>
      <c r="C19" s="24">
        <v>0</v>
      </c>
      <c r="D19" s="24">
        <v>100</v>
      </c>
      <c r="E19" s="20">
        <f>C19/D19*100</f>
        <v>0</v>
      </c>
      <c r="F19" s="20">
        <f>IF(E19&lt;=$C$13,1,IF(E19&lt;$C$14,2,IF(E19&lt;$C$15,3,IF(E19&lt;$C$16,4,IF(E19&gt;=$C$16,5)))))</f>
        <v>1</v>
      </c>
      <c r="G19" s="20">
        <f>IF(E19&lt;=$C$12,0,IF(E19&lt;=$C$13,((E19-$C$12)/($C$13-$C$12)),IF(E19&lt;$C$14,((E19-$C$13)/($C$14-$C$13)),IF(E19&lt;$C$15,((E19-$C$14)/($C$15-$C$14)),IF(E19&lt;$C$16,((E19-$C$15)/($C$16-$C$15)),IF(E19&gt;=$C$16,0))))))</f>
        <v>0</v>
      </c>
      <c r="H19" s="20">
        <f>F19+G19</f>
        <v>1</v>
      </c>
      <c r="I19" s="20">
        <f>$C$9*H19</f>
        <v>5</v>
      </c>
      <c r="J19" s="4"/>
    </row>
    <row r="20" spans="1:10" ht="20.100000000000001" customHeight="1" x14ac:dyDescent="0.2">
      <c r="A20" s="4"/>
      <c r="B20" s="2" t="s">
        <v>0</v>
      </c>
      <c r="C20" s="24">
        <v>0</v>
      </c>
      <c r="D20" s="24">
        <v>100</v>
      </c>
      <c r="E20" s="20">
        <f t="shared" ref="E20:E30" si="0">C20/D20*100</f>
        <v>0</v>
      </c>
      <c r="F20" s="20">
        <f t="shared" ref="F20:F30" si="1">IF(E20&lt;=$C$13,1,IF(E20&lt;$C$14,2,IF(E20&lt;$C$15,3,IF(E20&lt;$C$16,4,IF(E20&gt;=$C$16,5)))))</f>
        <v>1</v>
      </c>
      <c r="G20" s="20">
        <f t="shared" ref="G20:G30" si="2">IF(E20&lt;=$C$12,0,IF(E20&lt;=$C$13,((E20-$C$12)/($C$13-$C$12)),IF(E20&lt;$C$14,((E20-$C$13)/($C$14-$C$13)),IF(E20&lt;$C$15,((E20-$C$14)/($C$15-$C$14)),IF(E20&lt;$C$16,((E20-$C$15)/($C$16-$C$15)),IF(E20&gt;=$C$16,0))))))</f>
        <v>0</v>
      </c>
      <c r="H20" s="20">
        <f t="shared" ref="H20:H30" si="3">F20+G20</f>
        <v>1</v>
      </c>
      <c r="I20" s="20">
        <f t="shared" ref="I20:I29" si="4">$C$9*H20</f>
        <v>5</v>
      </c>
      <c r="J20" s="4"/>
    </row>
    <row r="21" spans="1:10" ht="20.100000000000001" customHeight="1" x14ac:dyDescent="0.2">
      <c r="A21" s="4"/>
      <c r="B21" s="2" t="s">
        <v>1</v>
      </c>
      <c r="C21" s="24">
        <v>0</v>
      </c>
      <c r="D21" s="24">
        <v>100</v>
      </c>
      <c r="E21" s="20">
        <f t="shared" si="0"/>
        <v>0</v>
      </c>
      <c r="F21" s="20">
        <f t="shared" si="1"/>
        <v>1</v>
      </c>
      <c r="G21" s="20">
        <f t="shared" si="2"/>
        <v>0</v>
      </c>
      <c r="H21" s="20">
        <f t="shared" si="3"/>
        <v>1</v>
      </c>
      <c r="I21" s="20">
        <f t="shared" si="4"/>
        <v>5</v>
      </c>
      <c r="J21" s="4"/>
    </row>
    <row r="22" spans="1:10" ht="20.100000000000001" customHeight="1" x14ac:dyDescent="0.2">
      <c r="A22" s="4"/>
      <c r="B22" s="2" t="s">
        <v>2</v>
      </c>
      <c r="C22" s="24">
        <v>0</v>
      </c>
      <c r="D22" s="24">
        <v>100</v>
      </c>
      <c r="E22" s="20">
        <f t="shared" si="0"/>
        <v>0</v>
      </c>
      <c r="F22" s="20">
        <f t="shared" si="1"/>
        <v>1</v>
      </c>
      <c r="G22" s="20">
        <f t="shared" si="2"/>
        <v>0</v>
      </c>
      <c r="H22" s="20">
        <f t="shared" si="3"/>
        <v>1</v>
      </c>
      <c r="I22" s="20">
        <f t="shared" si="4"/>
        <v>5</v>
      </c>
      <c r="J22" s="4"/>
    </row>
    <row r="23" spans="1:10" ht="20.100000000000001" customHeight="1" x14ac:dyDescent="0.2">
      <c r="A23" s="4"/>
      <c r="B23" s="2" t="s">
        <v>3</v>
      </c>
      <c r="C23" s="24">
        <v>0</v>
      </c>
      <c r="D23" s="24">
        <v>100</v>
      </c>
      <c r="E23" s="20">
        <f t="shared" si="0"/>
        <v>0</v>
      </c>
      <c r="F23" s="20">
        <f t="shared" si="1"/>
        <v>1</v>
      </c>
      <c r="G23" s="20">
        <f t="shared" si="2"/>
        <v>0</v>
      </c>
      <c r="H23" s="20">
        <f t="shared" si="3"/>
        <v>1</v>
      </c>
      <c r="I23" s="20">
        <f t="shared" si="4"/>
        <v>5</v>
      </c>
      <c r="J23" s="4"/>
    </row>
    <row r="24" spans="1:10" ht="20.100000000000001" customHeight="1" x14ac:dyDescent="0.2">
      <c r="A24" s="4"/>
      <c r="B24" s="2" t="s">
        <v>4</v>
      </c>
      <c r="C24" s="24">
        <v>0</v>
      </c>
      <c r="D24" s="24">
        <v>100</v>
      </c>
      <c r="E24" s="20">
        <f t="shared" si="0"/>
        <v>0</v>
      </c>
      <c r="F24" s="20">
        <f t="shared" si="1"/>
        <v>1</v>
      </c>
      <c r="G24" s="20">
        <f t="shared" si="2"/>
        <v>0</v>
      </c>
      <c r="H24" s="20">
        <f t="shared" si="3"/>
        <v>1</v>
      </c>
      <c r="I24" s="20">
        <f t="shared" si="4"/>
        <v>5</v>
      </c>
      <c r="J24" s="4"/>
    </row>
    <row r="25" spans="1:10" ht="20.100000000000001" customHeight="1" x14ac:dyDescent="0.2">
      <c r="A25" s="4"/>
      <c r="B25" s="2" t="s">
        <v>5</v>
      </c>
      <c r="C25" s="24">
        <v>0</v>
      </c>
      <c r="D25" s="24">
        <v>100</v>
      </c>
      <c r="E25" s="20">
        <f t="shared" si="0"/>
        <v>0</v>
      </c>
      <c r="F25" s="20">
        <f t="shared" si="1"/>
        <v>1</v>
      </c>
      <c r="G25" s="20">
        <f t="shared" si="2"/>
        <v>0</v>
      </c>
      <c r="H25" s="20">
        <f t="shared" si="3"/>
        <v>1</v>
      </c>
      <c r="I25" s="20">
        <f t="shared" si="4"/>
        <v>5</v>
      </c>
      <c r="J25" s="4"/>
    </row>
    <row r="26" spans="1:10" ht="20.100000000000001" customHeight="1" x14ac:dyDescent="0.2">
      <c r="A26" s="4"/>
      <c r="B26" s="2" t="s">
        <v>14</v>
      </c>
      <c r="C26" s="24">
        <v>0</v>
      </c>
      <c r="D26" s="24">
        <v>100</v>
      </c>
      <c r="E26" s="20">
        <f t="shared" si="0"/>
        <v>0</v>
      </c>
      <c r="F26" s="20">
        <f t="shared" si="1"/>
        <v>1</v>
      </c>
      <c r="G26" s="20">
        <f t="shared" si="2"/>
        <v>0</v>
      </c>
      <c r="H26" s="20">
        <f t="shared" si="3"/>
        <v>1</v>
      </c>
      <c r="I26" s="20">
        <f t="shared" si="4"/>
        <v>5</v>
      </c>
      <c r="J26" s="4"/>
    </row>
    <row r="27" spans="1:10" ht="20.100000000000001" customHeight="1" x14ac:dyDescent="0.2">
      <c r="A27" s="4"/>
      <c r="B27" s="3" t="s">
        <v>6</v>
      </c>
      <c r="C27" s="24">
        <v>0</v>
      </c>
      <c r="D27" s="24">
        <v>100</v>
      </c>
      <c r="E27" s="20">
        <f t="shared" si="0"/>
        <v>0</v>
      </c>
      <c r="F27" s="20">
        <f t="shared" si="1"/>
        <v>1</v>
      </c>
      <c r="G27" s="20">
        <f t="shared" si="2"/>
        <v>0</v>
      </c>
      <c r="H27" s="20">
        <f t="shared" si="3"/>
        <v>1</v>
      </c>
      <c r="I27" s="20">
        <f t="shared" si="4"/>
        <v>5</v>
      </c>
      <c r="J27" s="4"/>
    </row>
    <row r="28" spans="1:10" ht="20.100000000000001" customHeight="1" x14ac:dyDescent="0.2">
      <c r="A28" s="4"/>
      <c r="B28" s="3" t="s">
        <v>7</v>
      </c>
      <c r="C28" s="24">
        <v>0</v>
      </c>
      <c r="D28" s="24">
        <v>100</v>
      </c>
      <c r="E28" s="20">
        <f t="shared" si="0"/>
        <v>0</v>
      </c>
      <c r="F28" s="20">
        <f t="shared" si="1"/>
        <v>1</v>
      </c>
      <c r="G28" s="20">
        <f t="shared" si="2"/>
        <v>0</v>
      </c>
      <c r="H28" s="20">
        <f t="shared" si="3"/>
        <v>1</v>
      </c>
      <c r="I28" s="20">
        <f t="shared" si="4"/>
        <v>5</v>
      </c>
      <c r="J28" s="4"/>
    </row>
    <row r="29" spans="1:10" ht="20.100000000000001" customHeight="1" x14ac:dyDescent="0.2">
      <c r="A29" s="4"/>
      <c r="B29" s="3" t="s">
        <v>8</v>
      </c>
      <c r="C29" s="24">
        <v>0</v>
      </c>
      <c r="D29" s="24">
        <v>100</v>
      </c>
      <c r="E29" s="20">
        <f t="shared" si="0"/>
        <v>0</v>
      </c>
      <c r="F29" s="20">
        <f t="shared" si="1"/>
        <v>1</v>
      </c>
      <c r="G29" s="20">
        <f t="shared" si="2"/>
        <v>0</v>
      </c>
      <c r="H29" s="20">
        <f t="shared" si="3"/>
        <v>1</v>
      </c>
      <c r="I29" s="20">
        <f t="shared" si="4"/>
        <v>5</v>
      </c>
      <c r="J29" s="4"/>
    </row>
    <row r="30" spans="1:10" ht="20.100000000000001" customHeight="1" x14ac:dyDescent="0.2">
      <c r="A30" s="4"/>
      <c r="B30" s="18" t="s">
        <v>9</v>
      </c>
      <c r="C30" s="25">
        <f>SUM(C19:C29)</f>
        <v>0</v>
      </c>
      <c r="D30" s="25">
        <f>SUM(D19:D29)</f>
        <v>1100</v>
      </c>
      <c r="E30" s="73">
        <f t="shared" si="0"/>
        <v>0</v>
      </c>
      <c r="F30" s="73">
        <f t="shared" si="1"/>
        <v>1</v>
      </c>
      <c r="G30" s="73">
        <f t="shared" si="2"/>
        <v>0</v>
      </c>
      <c r="H30" s="73">
        <f t="shared" si="3"/>
        <v>1</v>
      </c>
      <c r="I30" s="73">
        <f>$C$9*H30</f>
        <v>5</v>
      </c>
      <c r="J30" s="4"/>
    </row>
    <row r="31" spans="1:10" ht="20.100000000000001" customHeight="1" x14ac:dyDescent="0.2">
      <c r="A31" s="4"/>
      <c r="B31" s="5" t="s">
        <v>36</v>
      </c>
      <c r="C31" s="85" t="s">
        <v>285</v>
      </c>
      <c r="D31" s="85"/>
      <c r="E31" s="85"/>
      <c r="F31" s="85"/>
      <c r="G31" s="85"/>
      <c r="H31" s="85"/>
      <c r="I31" s="85"/>
      <c r="J31" s="4"/>
    </row>
    <row r="32" spans="1:10" ht="20.100000000000001" customHeight="1" x14ac:dyDescent="0.2">
      <c r="A32" s="4"/>
      <c r="B32" s="86" t="s">
        <v>35</v>
      </c>
      <c r="C32" s="85" t="s">
        <v>300</v>
      </c>
      <c r="D32" s="85"/>
      <c r="E32" s="85"/>
      <c r="F32" s="85"/>
      <c r="G32" s="85"/>
      <c r="H32" s="85"/>
      <c r="I32" s="85"/>
      <c r="J32" s="4"/>
    </row>
    <row r="33" spans="1:10" ht="20.100000000000001" customHeight="1" x14ac:dyDescent="0.2">
      <c r="A33" s="4"/>
      <c r="B33" s="86"/>
      <c r="C33" s="85" t="s">
        <v>299</v>
      </c>
      <c r="D33" s="85"/>
      <c r="E33" s="85"/>
      <c r="F33" s="85"/>
      <c r="G33" s="85"/>
      <c r="H33" s="85"/>
      <c r="I33" s="85"/>
      <c r="J33" s="4"/>
    </row>
    <row r="34" spans="1:10" ht="20.100000000000001" customHeight="1" x14ac:dyDescent="0.2">
      <c r="A34" s="4"/>
      <c r="B34" s="86"/>
      <c r="C34" s="85" t="s">
        <v>34</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0.100000000000001" customHeight="1" x14ac:dyDescent="0.2">
      <c r="A36" s="4"/>
      <c r="B36" s="86"/>
      <c r="C36" s="85" t="s">
        <v>34</v>
      </c>
      <c r="D36" s="85"/>
      <c r="E36" s="85"/>
      <c r="F36" s="85"/>
      <c r="G36" s="85"/>
      <c r="H36" s="85"/>
      <c r="I36" s="85"/>
      <c r="J36" s="4"/>
    </row>
    <row r="37" spans="1:10" ht="21.75" customHeight="1" x14ac:dyDescent="0.2">
      <c r="A37" s="4"/>
      <c r="B37" s="86"/>
      <c r="C37" s="85" t="s">
        <v>34</v>
      </c>
      <c r="D37" s="85"/>
      <c r="E37" s="85"/>
      <c r="F37" s="85"/>
      <c r="G37" s="85"/>
      <c r="H37" s="85"/>
      <c r="I37" s="85"/>
      <c r="J37" s="4"/>
    </row>
    <row r="38" spans="1:10" ht="9.75" customHeight="1" x14ac:dyDescent="0.2">
      <c r="A38" s="4"/>
      <c r="B38" s="4"/>
      <c r="C38" s="4"/>
      <c r="D38" s="4"/>
      <c r="E38" s="4"/>
      <c r="F38" s="4"/>
      <c r="G38" s="4"/>
      <c r="H38" s="4"/>
      <c r="I38" s="4"/>
      <c r="J38" s="4"/>
    </row>
  </sheetData>
  <mergeCells count="16">
    <mergeCell ref="C37:I37"/>
    <mergeCell ref="C31:I31"/>
    <mergeCell ref="B32:B37"/>
    <mergeCell ref="C32:I32"/>
    <mergeCell ref="C33:I33"/>
    <mergeCell ref="C34:I34"/>
    <mergeCell ref="C35:I35"/>
    <mergeCell ref="C36:I36"/>
    <mergeCell ref="B17:B18"/>
    <mergeCell ref="B2:I2"/>
    <mergeCell ref="C3:E3"/>
    <mergeCell ref="C4:E4"/>
    <mergeCell ref="C5:E5"/>
    <mergeCell ref="C6:I6"/>
    <mergeCell ref="C7:I7"/>
    <mergeCell ref="C8:D8"/>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2" ySplit="2" topLeftCell="C3" activePane="bottomRight" state="frozen"/>
      <selection pane="topRight" activeCell="B1" sqref="B1"/>
      <selection pane="bottomLeft" activeCell="A2" sqref="A2"/>
      <selection pane="bottomRight" activeCell="C3" sqref="C3:D3"/>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36" customHeight="1" x14ac:dyDescent="0.2">
      <c r="A2" s="4"/>
      <c r="B2" s="99" t="str">
        <f>C7</f>
        <v>PA30 : ร้อยละการผ่านเกณฑ์ของหน่วยบริการสาธารณสุขสําหรับการจัดบริการอาชีวอนามัยและเวชกรรมสิ่งแวดล้อมตามเกณฑ์ที่กําหนด   (รพศ., รพช.)</v>
      </c>
      <c r="C2" s="99"/>
      <c r="D2" s="99"/>
      <c r="E2" s="99"/>
      <c r="F2" s="99"/>
      <c r="G2" s="99"/>
      <c r="H2" s="99"/>
      <c r="I2" s="99"/>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183</v>
      </c>
      <c r="D5" s="83"/>
      <c r="E5" s="17"/>
      <c r="F5" s="17"/>
      <c r="G5" s="17"/>
      <c r="H5" s="17"/>
      <c r="I5" s="17"/>
      <c r="J5" s="4"/>
    </row>
    <row r="6" spans="1:10" ht="20.100000000000001" customHeight="1" x14ac:dyDescent="0.2">
      <c r="A6" s="4"/>
      <c r="B6" s="8" t="s">
        <v>64</v>
      </c>
      <c r="C6" s="78" t="s">
        <v>100</v>
      </c>
      <c r="D6" s="78"/>
      <c r="E6" s="78"/>
      <c r="F6" s="78"/>
      <c r="G6" s="78"/>
      <c r="H6" s="78"/>
      <c r="I6" s="78"/>
      <c r="J6" s="4"/>
    </row>
    <row r="7" spans="1:10" ht="49.5" customHeight="1" x14ac:dyDescent="0.2">
      <c r="A7" s="4"/>
      <c r="B7" s="8" t="s">
        <v>62</v>
      </c>
      <c r="C7" s="110" t="s">
        <v>286</v>
      </c>
      <c r="D7" s="110"/>
      <c r="E7" s="110"/>
      <c r="F7" s="110"/>
      <c r="G7" s="110"/>
      <c r="H7" s="110"/>
      <c r="I7" s="110"/>
      <c r="J7" s="4"/>
    </row>
    <row r="8" spans="1:10" ht="20.100000000000001" customHeight="1" x14ac:dyDescent="0.2">
      <c r="A8" s="4"/>
      <c r="B8" s="8" t="s">
        <v>73</v>
      </c>
      <c r="C8" s="83" t="s">
        <v>74</v>
      </c>
      <c r="D8" s="83"/>
      <c r="E8" s="17"/>
      <c r="F8" s="17"/>
      <c r="G8" s="17"/>
      <c r="H8" s="17"/>
      <c r="I8" s="17"/>
      <c r="J8" s="4"/>
    </row>
    <row r="9" spans="1:10" ht="20.100000000000001" customHeight="1" x14ac:dyDescent="0.2">
      <c r="A9" s="4"/>
      <c r="B9" s="8" t="s">
        <v>58</v>
      </c>
      <c r="C9" s="21">
        <v>5</v>
      </c>
      <c r="D9" s="17"/>
      <c r="E9" s="17"/>
      <c r="F9" s="17"/>
      <c r="G9" s="17"/>
      <c r="H9" s="17"/>
      <c r="I9" s="17"/>
      <c r="J9" s="4"/>
    </row>
    <row r="10" spans="1:10" ht="20.100000000000001" customHeight="1" x14ac:dyDescent="0.2">
      <c r="A10" s="4"/>
      <c r="B10" s="8" t="s">
        <v>57</v>
      </c>
      <c r="C10" s="75" t="s">
        <v>75</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5.5" customHeight="1" x14ac:dyDescent="0.2">
      <c r="A12" s="4"/>
      <c r="B12" s="6" t="s">
        <v>55</v>
      </c>
      <c r="C12" s="83" t="s">
        <v>287</v>
      </c>
      <c r="D12" s="83"/>
      <c r="E12" s="83"/>
      <c r="F12" s="83"/>
      <c r="G12" s="83"/>
      <c r="H12" s="83"/>
      <c r="I12" s="17"/>
      <c r="J12" s="4"/>
    </row>
    <row r="13" spans="1:10" ht="25.5" customHeight="1" x14ac:dyDescent="0.2">
      <c r="A13" s="4"/>
      <c r="B13" s="6" t="s">
        <v>54</v>
      </c>
      <c r="C13" s="83" t="s">
        <v>288</v>
      </c>
      <c r="D13" s="83"/>
      <c r="E13" s="83"/>
      <c r="F13" s="83"/>
      <c r="G13" s="83"/>
      <c r="H13" s="83"/>
      <c r="I13" s="17"/>
      <c r="J13" s="4"/>
    </row>
    <row r="14" spans="1:10" ht="25.5" customHeight="1" x14ac:dyDescent="0.2">
      <c r="A14" s="4"/>
      <c r="B14" s="6" t="s">
        <v>53</v>
      </c>
      <c r="C14" s="83" t="s">
        <v>289</v>
      </c>
      <c r="D14" s="83"/>
      <c r="E14" s="83"/>
      <c r="F14" s="83"/>
      <c r="G14" s="83"/>
      <c r="H14" s="83"/>
      <c r="I14" s="17"/>
      <c r="J14" s="4"/>
    </row>
    <row r="15" spans="1:10" ht="47.25" customHeight="1" x14ac:dyDescent="0.2">
      <c r="A15" s="4"/>
      <c r="B15" s="6" t="s">
        <v>52</v>
      </c>
      <c r="C15" s="78" t="s">
        <v>290</v>
      </c>
      <c r="D15" s="78"/>
      <c r="E15" s="78"/>
      <c r="F15" s="78"/>
      <c r="G15" s="78"/>
      <c r="H15" s="78"/>
      <c r="I15" s="17"/>
      <c r="J15" s="4"/>
    </row>
    <row r="16" spans="1:10" ht="50.25" customHeight="1" x14ac:dyDescent="0.2">
      <c r="A16" s="4"/>
      <c r="B16" s="6" t="s">
        <v>51</v>
      </c>
      <c r="C16" s="78" t="s">
        <v>291</v>
      </c>
      <c r="D16" s="78"/>
      <c r="E16" s="78"/>
      <c r="F16" s="78"/>
      <c r="G16" s="78"/>
      <c r="H16" s="78"/>
      <c r="I16" s="17"/>
      <c r="J16" s="4"/>
    </row>
    <row r="17" spans="1:10" ht="18" customHeight="1" x14ac:dyDescent="0.2">
      <c r="A17" s="4"/>
      <c r="B17" s="79" t="s">
        <v>50</v>
      </c>
      <c r="C17" s="92" t="s">
        <v>81</v>
      </c>
      <c r="D17" s="93"/>
      <c r="E17" s="94"/>
      <c r="F17" s="18" t="s">
        <v>46</v>
      </c>
      <c r="G17" s="18" t="s">
        <v>82</v>
      </c>
      <c r="H17" s="18" t="s">
        <v>44</v>
      </c>
      <c r="I17" s="18" t="s">
        <v>11</v>
      </c>
      <c r="J17" s="4"/>
    </row>
    <row r="18" spans="1:10" ht="18" customHeight="1" x14ac:dyDescent="0.2">
      <c r="A18" s="4"/>
      <c r="B18" s="80"/>
      <c r="C18" s="92" t="s">
        <v>83</v>
      </c>
      <c r="D18" s="93"/>
      <c r="E18" s="94"/>
      <c r="F18" s="18" t="s">
        <v>40</v>
      </c>
      <c r="G18" s="18" t="s">
        <v>39</v>
      </c>
      <c r="H18" s="18" t="s">
        <v>38</v>
      </c>
      <c r="I18" s="18" t="s">
        <v>37</v>
      </c>
      <c r="J18" s="4"/>
    </row>
    <row r="19" spans="1:10" ht="18" customHeight="1" x14ac:dyDescent="0.2">
      <c r="A19" s="4"/>
      <c r="B19" s="2" t="s">
        <v>23</v>
      </c>
      <c r="C19" s="98" t="s">
        <v>75</v>
      </c>
      <c r="D19" s="98"/>
      <c r="E19" s="98"/>
      <c r="F19" s="74">
        <v>5</v>
      </c>
      <c r="G19" s="74">
        <v>0</v>
      </c>
      <c r="H19" s="20">
        <f>F19+G19</f>
        <v>5</v>
      </c>
      <c r="I19" s="20">
        <f>$C$9*H19</f>
        <v>25</v>
      </c>
      <c r="J19" s="4"/>
    </row>
    <row r="20" spans="1:10" ht="18" customHeight="1" x14ac:dyDescent="0.2">
      <c r="A20" s="4"/>
      <c r="B20" s="2" t="s">
        <v>24</v>
      </c>
      <c r="C20" s="98" t="s">
        <v>75</v>
      </c>
      <c r="D20" s="98"/>
      <c r="E20" s="98"/>
      <c r="F20" s="74">
        <v>5</v>
      </c>
      <c r="G20" s="74">
        <v>0</v>
      </c>
      <c r="H20" s="20">
        <f t="shared" ref="H20:H29" si="0">F20+G20</f>
        <v>5</v>
      </c>
      <c r="I20" s="20">
        <f t="shared" ref="I20:I30" si="1">$C$9*H20</f>
        <v>25</v>
      </c>
      <c r="J20" s="4"/>
    </row>
    <row r="21" spans="1:10" ht="18" customHeight="1" x14ac:dyDescent="0.2">
      <c r="A21" s="4"/>
      <c r="B21" s="2" t="s">
        <v>25</v>
      </c>
      <c r="C21" s="98" t="s">
        <v>75</v>
      </c>
      <c r="D21" s="98"/>
      <c r="E21" s="98"/>
      <c r="F21" s="74">
        <v>5</v>
      </c>
      <c r="G21" s="74">
        <v>0</v>
      </c>
      <c r="H21" s="20">
        <f t="shared" si="0"/>
        <v>5</v>
      </c>
      <c r="I21" s="20">
        <f t="shared" si="1"/>
        <v>25</v>
      </c>
      <c r="J21" s="4"/>
    </row>
    <row r="22" spans="1:10" ht="18" customHeight="1" x14ac:dyDescent="0.2">
      <c r="A22" s="4"/>
      <c r="B22" s="2" t="s">
        <v>26</v>
      </c>
      <c r="C22" s="98" t="s">
        <v>75</v>
      </c>
      <c r="D22" s="98"/>
      <c r="E22" s="98"/>
      <c r="F22" s="74">
        <v>5</v>
      </c>
      <c r="G22" s="74">
        <v>0</v>
      </c>
      <c r="H22" s="20">
        <f t="shared" si="0"/>
        <v>5</v>
      </c>
      <c r="I22" s="20">
        <f t="shared" si="1"/>
        <v>25</v>
      </c>
      <c r="J22" s="4"/>
    </row>
    <row r="23" spans="1:10" ht="18" customHeight="1" x14ac:dyDescent="0.2">
      <c r="A23" s="4"/>
      <c r="B23" s="2" t="s">
        <v>27</v>
      </c>
      <c r="C23" s="98" t="s">
        <v>75</v>
      </c>
      <c r="D23" s="98"/>
      <c r="E23" s="98"/>
      <c r="F23" s="74">
        <v>5</v>
      </c>
      <c r="G23" s="74">
        <v>0</v>
      </c>
      <c r="H23" s="20">
        <f t="shared" si="0"/>
        <v>5</v>
      </c>
      <c r="I23" s="20">
        <f t="shared" si="1"/>
        <v>25</v>
      </c>
      <c r="J23" s="4"/>
    </row>
    <row r="24" spans="1:10" ht="18" customHeight="1" x14ac:dyDescent="0.2">
      <c r="A24" s="4"/>
      <c r="B24" s="2" t="s">
        <v>28</v>
      </c>
      <c r="C24" s="98" t="s">
        <v>75</v>
      </c>
      <c r="D24" s="98"/>
      <c r="E24" s="98"/>
      <c r="F24" s="74">
        <v>5</v>
      </c>
      <c r="G24" s="74">
        <v>0</v>
      </c>
      <c r="H24" s="20">
        <f t="shared" si="0"/>
        <v>5</v>
      </c>
      <c r="I24" s="20">
        <f t="shared" si="1"/>
        <v>25</v>
      </c>
      <c r="J24" s="4"/>
    </row>
    <row r="25" spans="1:10" ht="18" customHeight="1" x14ac:dyDescent="0.2">
      <c r="A25" s="4"/>
      <c r="B25" s="2" t="s">
        <v>29</v>
      </c>
      <c r="C25" s="98" t="s">
        <v>75</v>
      </c>
      <c r="D25" s="98"/>
      <c r="E25" s="98"/>
      <c r="F25" s="74">
        <v>5</v>
      </c>
      <c r="G25" s="74">
        <v>0</v>
      </c>
      <c r="H25" s="20">
        <f t="shared" si="0"/>
        <v>5</v>
      </c>
      <c r="I25" s="20">
        <f t="shared" si="1"/>
        <v>25</v>
      </c>
      <c r="J25" s="4"/>
    </row>
    <row r="26" spans="1:10" ht="18" customHeight="1" x14ac:dyDescent="0.2">
      <c r="A26" s="4"/>
      <c r="B26" s="2" t="s">
        <v>30</v>
      </c>
      <c r="C26" s="98" t="s">
        <v>75</v>
      </c>
      <c r="D26" s="98"/>
      <c r="E26" s="98"/>
      <c r="F26" s="74">
        <v>5</v>
      </c>
      <c r="G26" s="74">
        <v>0</v>
      </c>
      <c r="H26" s="20">
        <f t="shared" si="0"/>
        <v>5</v>
      </c>
      <c r="I26" s="20">
        <f t="shared" si="1"/>
        <v>25</v>
      </c>
      <c r="J26" s="4"/>
    </row>
    <row r="27" spans="1:10" ht="18" customHeight="1" x14ac:dyDescent="0.2">
      <c r="A27" s="4"/>
      <c r="B27" s="3" t="s">
        <v>31</v>
      </c>
      <c r="C27" s="98" t="s">
        <v>75</v>
      </c>
      <c r="D27" s="98"/>
      <c r="E27" s="98"/>
      <c r="F27" s="74">
        <v>5</v>
      </c>
      <c r="G27" s="74">
        <v>0</v>
      </c>
      <c r="H27" s="20">
        <f t="shared" si="0"/>
        <v>5</v>
      </c>
      <c r="I27" s="20">
        <f t="shared" si="1"/>
        <v>25</v>
      </c>
      <c r="J27" s="4"/>
    </row>
    <row r="28" spans="1:10" ht="18" customHeight="1" x14ac:dyDescent="0.2">
      <c r="A28" s="4"/>
      <c r="B28" s="3" t="s">
        <v>32</v>
      </c>
      <c r="C28" s="98" t="s">
        <v>75</v>
      </c>
      <c r="D28" s="98"/>
      <c r="E28" s="98"/>
      <c r="F28" s="74">
        <v>5</v>
      </c>
      <c r="G28" s="74">
        <v>0</v>
      </c>
      <c r="H28" s="20">
        <f t="shared" si="0"/>
        <v>5</v>
      </c>
      <c r="I28" s="20">
        <f t="shared" si="1"/>
        <v>25</v>
      </c>
      <c r="J28" s="4"/>
    </row>
    <row r="29" spans="1:10" ht="18" customHeight="1" x14ac:dyDescent="0.2">
      <c r="A29" s="4"/>
      <c r="B29" s="3" t="s">
        <v>33</v>
      </c>
      <c r="C29" s="98" t="s">
        <v>75</v>
      </c>
      <c r="D29" s="98"/>
      <c r="E29" s="98"/>
      <c r="F29" s="74">
        <v>5</v>
      </c>
      <c r="G29" s="74">
        <v>0</v>
      </c>
      <c r="H29" s="20">
        <f t="shared" si="0"/>
        <v>5</v>
      </c>
      <c r="I29" s="20">
        <f t="shared" si="1"/>
        <v>25</v>
      </c>
      <c r="J29" s="4"/>
    </row>
    <row r="30" spans="1:10" ht="20.100000000000001" customHeight="1" x14ac:dyDescent="0.2">
      <c r="A30" s="4"/>
      <c r="B30" s="18" t="s">
        <v>9</v>
      </c>
      <c r="C30" s="95" t="s">
        <v>21</v>
      </c>
      <c r="D30" s="95"/>
      <c r="E30" s="95"/>
      <c r="F30" s="73" t="s">
        <v>21</v>
      </c>
      <c r="G30" s="73" t="s">
        <v>21</v>
      </c>
      <c r="H30" s="73">
        <f>AVERAGE(H19:H29)</f>
        <v>5</v>
      </c>
      <c r="I30" s="73">
        <f t="shared" si="1"/>
        <v>25</v>
      </c>
      <c r="J30" s="4"/>
    </row>
    <row r="31" spans="1:10" ht="49.5" customHeight="1" x14ac:dyDescent="0.2">
      <c r="A31" s="4"/>
      <c r="B31" s="9" t="s">
        <v>36</v>
      </c>
      <c r="C31" s="87" t="s">
        <v>34</v>
      </c>
      <c r="D31" s="87"/>
      <c r="E31" s="87"/>
      <c r="F31" s="87"/>
      <c r="G31" s="87"/>
      <c r="H31" s="87"/>
      <c r="I31" s="87"/>
      <c r="J31" s="4"/>
    </row>
    <row r="32" spans="1:10" ht="10.5" customHeight="1" x14ac:dyDescent="0.2">
      <c r="A32" s="4"/>
      <c r="B32" s="4"/>
      <c r="C32" s="4"/>
      <c r="D32" s="4"/>
      <c r="E32" s="4"/>
      <c r="F32" s="4"/>
      <c r="G32" s="4"/>
      <c r="H32" s="4"/>
      <c r="I32" s="4"/>
      <c r="J32" s="4"/>
    </row>
  </sheetData>
  <mergeCells count="28">
    <mergeCell ref="C28:E28"/>
    <mergeCell ref="C29:E29"/>
    <mergeCell ref="C30:E30"/>
    <mergeCell ref="C31:I31"/>
    <mergeCell ref="C27:E27"/>
    <mergeCell ref="C24:E24"/>
    <mergeCell ref="C25:E25"/>
    <mergeCell ref="B17:B18"/>
    <mergeCell ref="C17:E17"/>
    <mergeCell ref="C18:E18"/>
    <mergeCell ref="C19:E19"/>
    <mergeCell ref="C20:E20"/>
    <mergeCell ref="C26:E26"/>
    <mergeCell ref="C16:H16"/>
    <mergeCell ref="B2:I2"/>
    <mergeCell ref="C3:D3"/>
    <mergeCell ref="C4:D4"/>
    <mergeCell ref="C5:D5"/>
    <mergeCell ref="C6:I6"/>
    <mergeCell ref="C7:I7"/>
    <mergeCell ref="C8:D8"/>
    <mergeCell ref="C12:H12"/>
    <mergeCell ref="C13:H13"/>
    <mergeCell ref="C14:H14"/>
    <mergeCell ref="C15:H15"/>
    <mergeCell ref="C21:E21"/>
    <mergeCell ref="C22:E22"/>
    <mergeCell ref="C23:E23"/>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2" ySplit="2" topLeftCell="C3" activePane="bottomRight" state="frozen"/>
      <selection pane="topRight" activeCell="B1" sqref="B1"/>
      <selection pane="bottomLeft" activeCell="A2" sqref="A2"/>
      <selection pane="bottomRight" activeCell="C12" sqref="C12:H12"/>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36" customHeight="1" x14ac:dyDescent="0.2">
      <c r="A2" s="4"/>
      <c r="B2" s="99" t="str">
        <f>C7</f>
        <v>PA30 : ร้อยละการผ่านเกณฑ์ของหน่วยบริการสาธารณสุขสําหรับการจัดบริการอาชีวอนามัยและเวชกรรมสิ่งแวดล้อมตามเกณฑ์ที่กําหนด   (รพ.สต)</v>
      </c>
      <c r="C2" s="99"/>
      <c r="D2" s="99"/>
      <c r="E2" s="99"/>
      <c r="F2" s="99"/>
      <c r="G2" s="99"/>
      <c r="H2" s="99"/>
      <c r="I2" s="99"/>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183</v>
      </c>
      <c r="D5" s="83"/>
      <c r="E5" s="17"/>
      <c r="F5" s="17"/>
      <c r="G5" s="17"/>
      <c r="H5" s="17"/>
      <c r="I5" s="17"/>
      <c r="J5" s="4"/>
    </row>
    <row r="6" spans="1:10" ht="20.100000000000001" customHeight="1" x14ac:dyDescent="0.2">
      <c r="A6" s="4"/>
      <c r="B6" s="8" t="s">
        <v>64</v>
      </c>
      <c r="C6" s="78" t="s">
        <v>100</v>
      </c>
      <c r="D6" s="78"/>
      <c r="E6" s="78"/>
      <c r="F6" s="78"/>
      <c r="G6" s="78"/>
      <c r="H6" s="78"/>
      <c r="I6" s="78"/>
      <c r="J6" s="4"/>
    </row>
    <row r="7" spans="1:10" ht="49.5" customHeight="1" x14ac:dyDescent="0.2">
      <c r="A7" s="4"/>
      <c r="B7" s="8" t="s">
        <v>62</v>
      </c>
      <c r="C7" s="110" t="s">
        <v>292</v>
      </c>
      <c r="D7" s="110"/>
      <c r="E7" s="110"/>
      <c r="F7" s="110"/>
      <c r="G7" s="110"/>
      <c r="H7" s="110"/>
      <c r="I7" s="110"/>
      <c r="J7" s="4"/>
    </row>
    <row r="8" spans="1:10" ht="20.100000000000001" customHeight="1" x14ac:dyDescent="0.2">
      <c r="A8" s="4"/>
      <c r="B8" s="8" t="s">
        <v>73</v>
      </c>
      <c r="C8" s="83" t="s">
        <v>74</v>
      </c>
      <c r="D8" s="83"/>
      <c r="E8" s="17"/>
      <c r="F8" s="17"/>
      <c r="G8" s="17"/>
      <c r="H8" s="17"/>
      <c r="I8" s="17"/>
      <c r="J8" s="4"/>
    </row>
    <row r="9" spans="1:10" ht="20.100000000000001" customHeight="1" x14ac:dyDescent="0.2">
      <c r="A9" s="4"/>
      <c r="B9" s="8" t="s">
        <v>58</v>
      </c>
      <c r="C9" s="21">
        <v>5</v>
      </c>
      <c r="D9" s="17"/>
      <c r="E9" s="17"/>
      <c r="F9" s="17"/>
      <c r="G9" s="17"/>
      <c r="H9" s="17"/>
      <c r="I9" s="17"/>
      <c r="J9" s="4"/>
    </row>
    <row r="10" spans="1:10" ht="20.100000000000001" customHeight="1" x14ac:dyDescent="0.2">
      <c r="A10" s="4"/>
      <c r="B10" s="8" t="s">
        <v>57</v>
      </c>
      <c r="C10" s="75" t="s">
        <v>75</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5.5" customHeight="1" x14ac:dyDescent="0.2">
      <c r="A12" s="4"/>
      <c r="B12" s="6" t="s">
        <v>55</v>
      </c>
      <c r="C12" s="83" t="s">
        <v>293</v>
      </c>
      <c r="D12" s="83"/>
      <c r="E12" s="83"/>
      <c r="F12" s="83"/>
      <c r="G12" s="83"/>
      <c r="H12" s="83"/>
      <c r="I12" s="17"/>
      <c r="J12" s="4"/>
    </row>
    <row r="13" spans="1:10" ht="25.5" customHeight="1" x14ac:dyDescent="0.2">
      <c r="A13" s="4"/>
      <c r="B13" s="6" t="s">
        <v>54</v>
      </c>
      <c r="C13" s="83" t="s">
        <v>294</v>
      </c>
      <c r="D13" s="83"/>
      <c r="E13" s="83"/>
      <c r="F13" s="83"/>
      <c r="G13" s="83"/>
      <c r="H13" s="83"/>
      <c r="I13" s="17"/>
      <c r="J13" s="4"/>
    </row>
    <row r="14" spans="1:10" ht="25.5" customHeight="1" x14ac:dyDescent="0.2">
      <c r="A14" s="4"/>
      <c r="B14" s="6" t="s">
        <v>53</v>
      </c>
      <c r="C14" s="83" t="s">
        <v>295</v>
      </c>
      <c r="D14" s="83"/>
      <c r="E14" s="83"/>
      <c r="F14" s="83"/>
      <c r="G14" s="83"/>
      <c r="H14" s="83"/>
      <c r="I14" s="17"/>
      <c r="J14" s="4"/>
    </row>
    <row r="15" spans="1:10" ht="27.75" customHeight="1" x14ac:dyDescent="0.2">
      <c r="A15" s="4"/>
      <c r="B15" s="6" t="s">
        <v>52</v>
      </c>
      <c r="C15" s="78" t="s">
        <v>296</v>
      </c>
      <c r="D15" s="78"/>
      <c r="E15" s="78"/>
      <c r="F15" s="78"/>
      <c r="G15" s="78"/>
      <c r="H15" s="78"/>
      <c r="I15" s="17"/>
      <c r="J15" s="4"/>
    </row>
    <row r="16" spans="1:10" ht="27" customHeight="1" x14ac:dyDescent="0.2">
      <c r="A16" s="4"/>
      <c r="B16" s="6" t="s">
        <v>51</v>
      </c>
      <c r="C16" s="78" t="s">
        <v>297</v>
      </c>
      <c r="D16" s="78"/>
      <c r="E16" s="78"/>
      <c r="F16" s="78"/>
      <c r="G16" s="78"/>
      <c r="H16" s="78"/>
      <c r="I16" s="17"/>
      <c r="J16" s="4"/>
    </row>
    <row r="17" spans="1:10" ht="18" customHeight="1" x14ac:dyDescent="0.2">
      <c r="A17" s="4"/>
      <c r="B17" s="79" t="s">
        <v>50</v>
      </c>
      <c r="C17" s="92" t="s">
        <v>81</v>
      </c>
      <c r="D17" s="93"/>
      <c r="E17" s="94"/>
      <c r="F17" s="18" t="s">
        <v>46</v>
      </c>
      <c r="G17" s="18" t="s">
        <v>82</v>
      </c>
      <c r="H17" s="18" t="s">
        <v>44</v>
      </c>
      <c r="I17" s="18" t="s">
        <v>11</v>
      </c>
      <c r="J17" s="4"/>
    </row>
    <row r="18" spans="1:10" ht="18" customHeight="1" x14ac:dyDescent="0.2">
      <c r="A18" s="4"/>
      <c r="B18" s="80"/>
      <c r="C18" s="92" t="s">
        <v>83</v>
      </c>
      <c r="D18" s="93"/>
      <c r="E18" s="94"/>
      <c r="F18" s="18" t="s">
        <v>40</v>
      </c>
      <c r="G18" s="18" t="s">
        <v>39</v>
      </c>
      <c r="H18" s="18" t="s">
        <v>38</v>
      </c>
      <c r="I18" s="18" t="s">
        <v>37</v>
      </c>
      <c r="J18" s="4"/>
    </row>
    <row r="19" spans="1:10" ht="18" customHeight="1" x14ac:dyDescent="0.2">
      <c r="A19" s="4"/>
      <c r="B19" s="2" t="s">
        <v>23</v>
      </c>
      <c r="C19" s="98" t="s">
        <v>75</v>
      </c>
      <c r="D19" s="98"/>
      <c r="E19" s="98"/>
      <c r="F19" s="74">
        <v>5</v>
      </c>
      <c r="G19" s="74">
        <v>0</v>
      </c>
      <c r="H19" s="20">
        <f>F19+G19</f>
        <v>5</v>
      </c>
      <c r="I19" s="20">
        <f>$C$9*H19</f>
        <v>25</v>
      </c>
      <c r="J19" s="4"/>
    </row>
    <row r="20" spans="1:10" ht="18" customHeight="1" x14ac:dyDescent="0.2">
      <c r="A20" s="4"/>
      <c r="B20" s="2" t="s">
        <v>24</v>
      </c>
      <c r="C20" s="98" t="s">
        <v>75</v>
      </c>
      <c r="D20" s="98"/>
      <c r="E20" s="98"/>
      <c r="F20" s="74">
        <v>5</v>
      </c>
      <c r="G20" s="74">
        <v>0</v>
      </c>
      <c r="H20" s="20">
        <f t="shared" ref="H20:H29" si="0">F20+G20</f>
        <v>5</v>
      </c>
      <c r="I20" s="20">
        <f t="shared" ref="I20:I30" si="1">$C$9*H20</f>
        <v>25</v>
      </c>
      <c r="J20" s="4"/>
    </row>
    <row r="21" spans="1:10" ht="18" customHeight="1" x14ac:dyDescent="0.2">
      <c r="A21" s="4"/>
      <c r="B21" s="2" t="s">
        <v>25</v>
      </c>
      <c r="C21" s="98" t="s">
        <v>75</v>
      </c>
      <c r="D21" s="98"/>
      <c r="E21" s="98"/>
      <c r="F21" s="74">
        <v>5</v>
      </c>
      <c r="G21" s="74">
        <v>0</v>
      </c>
      <c r="H21" s="20">
        <f t="shared" si="0"/>
        <v>5</v>
      </c>
      <c r="I21" s="20">
        <f t="shared" si="1"/>
        <v>25</v>
      </c>
      <c r="J21" s="4"/>
    </row>
    <row r="22" spans="1:10" ht="18" customHeight="1" x14ac:dyDescent="0.2">
      <c r="A22" s="4"/>
      <c r="B22" s="2" t="s">
        <v>26</v>
      </c>
      <c r="C22" s="98" t="s">
        <v>75</v>
      </c>
      <c r="D22" s="98"/>
      <c r="E22" s="98"/>
      <c r="F22" s="74">
        <v>5</v>
      </c>
      <c r="G22" s="74">
        <v>0</v>
      </c>
      <c r="H22" s="20">
        <f t="shared" si="0"/>
        <v>5</v>
      </c>
      <c r="I22" s="20">
        <f t="shared" si="1"/>
        <v>25</v>
      </c>
      <c r="J22" s="4"/>
    </row>
    <row r="23" spans="1:10" ht="18" customHeight="1" x14ac:dyDescent="0.2">
      <c r="A23" s="4"/>
      <c r="B23" s="2" t="s">
        <v>27</v>
      </c>
      <c r="C23" s="98" t="s">
        <v>75</v>
      </c>
      <c r="D23" s="98"/>
      <c r="E23" s="98"/>
      <c r="F23" s="74">
        <v>5</v>
      </c>
      <c r="G23" s="74">
        <v>0</v>
      </c>
      <c r="H23" s="20">
        <f t="shared" si="0"/>
        <v>5</v>
      </c>
      <c r="I23" s="20">
        <f t="shared" si="1"/>
        <v>25</v>
      </c>
      <c r="J23" s="4"/>
    </row>
    <row r="24" spans="1:10" ht="18" customHeight="1" x14ac:dyDescent="0.2">
      <c r="A24" s="4"/>
      <c r="B24" s="2" t="s">
        <v>28</v>
      </c>
      <c r="C24" s="98" t="s">
        <v>75</v>
      </c>
      <c r="D24" s="98"/>
      <c r="E24" s="98"/>
      <c r="F24" s="74">
        <v>5</v>
      </c>
      <c r="G24" s="74">
        <v>0</v>
      </c>
      <c r="H24" s="20">
        <f t="shared" si="0"/>
        <v>5</v>
      </c>
      <c r="I24" s="20">
        <f t="shared" si="1"/>
        <v>25</v>
      </c>
      <c r="J24" s="4"/>
    </row>
    <row r="25" spans="1:10" ht="18" customHeight="1" x14ac:dyDescent="0.2">
      <c r="A25" s="4"/>
      <c r="B25" s="2" t="s">
        <v>29</v>
      </c>
      <c r="C25" s="98" t="s">
        <v>75</v>
      </c>
      <c r="D25" s="98"/>
      <c r="E25" s="98"/>
      <c r="F25" s="74">
        <v>5</v>
      </c>
      <c r="G25" s="74">
        <v>0</v>
      </c>
      <c r="H25" s="20">
        <f t="shared" si="0"/>
        <v>5</v>
      </c>
      <c r="I25" s="20">
        <f t="shared" si="1"/>
        <v>25</v>
      </c>
      <c r="J25" s="4"/>
    </row>
    <row r="26" spans="1:10" ht="18" customHeight="1" x14ac:dyDescent="0.2">
      <c r="A26" s="4"/>
      <c r="B26" s="2" t="s">
        <v>30</v>
      </c>
      <c r="C26" s="98" t="s">
        <v>75</v>
      </c>
      <c r="D26" s="98"/>
      <c r="E26" s="98"/>
      <c r="F26" s="74">
        <v>5</v>
      </c>
      <c r="G26" s="74">
        <v>0</v>
      </c>
      <c r="H26" s="20">
        <f t="shared" si="0"/>
        <v>5</v>
      </c>
      <c r="I26" s="20">
        <f t="shared" si="1"/>
        <v>25</v>
      </c>
      <c r="J26" s="4"/>
    </row>
    <row r="27" spans="1:10" ht="18" customHeight="1" x14ac:dyDescent="0.2">
      <c r="A27" s="4"/>
      <c r="B27" s="3" t="s">
        <v>31</v>
      </c>
      <c r="C27" s="98" t="s">
        <v>75</v>
      </c>
      <c r="D27" s="98"/>
      <c r="E27" s="98"/>
      <c r="F27" s="74">
        <v>5</v>
      </c>
      <c r="G27" s="74">
        <v>0</v>
      </c>
      <c r="H27" s="20">
        <f t="shared" si="0"/>
        <v>5</v>
      </c>
      <c r="I27" s="20">
        <f t="shared" si="1"/>
        <v>25</v>
      </c>
      <c r="J27" s="4"/>
    </row>
    <row r="28" spans="1:10" ht="18" customHeight="1" x14ac:dyDescent="0.2">
      <c r="A28" s="4"/>
      <c r="B28" s="3" t="s">
        <v>32</v>
      </c>
      <c r="C28" s="98" t="s">
        <v>75</v>
      </c>
      <c r="D28" s="98"/>
      <c r="E28" s="98"/>
      <c r="F28" s="74">
        <v>5</v>
      </c>
      <c r="G28" s="74">
        <v>0</v>
      </c>
      <c r="H28" s="20">
        <f t="shared" si="0"/>
        <v>5</v>
      </c>
      <c r="I28" s="20">
        <f t="shared" si="1"/>
        <v>25</v>
      </c>
      <c r="J28" s="4"/>
    </row>
    <row r="29" spans="1:10" ht="18" customHeight="1" x14ac:dyDescent="0.2">
      <c r="A29" s="4"/>
      <c r="B29" s="3" t="s">
        <v>33</v>
      </c>
      <c r="C29" s="98" t="s">
        <v>75</v>
      </c>
      <c r="D29" s="98"/>
      <c r="E29" s="98"/>
      <c r="F29" s="74">
        <v>5</v>
      </c>
      <c r="G29" s="74">
        <v>0</v>
      </c>
      <c r="H29" s="20">
        <f t="shared" si="0"/>
        <v>5</v>
      </c>
      <c r="I29" s="20">
        <f t="shared" si="1"/>
        <v>25</v>
      </c>
      <c r="J29" s="4"/>
    </row>
    <row r="30" spans="1:10" ht="20.100000000000001" customHeight="1" x14ac:dyDescent="0.2">
      <c r="A30" s="4"/>
      <c r="B30" s="18" t="s">
        <v>9</v>
      </c>
      <c r="C30" s="95" t="s">
        <v>21</v>
      </c>
      <c r="D30" s="95"/>
      <c r="E30" s="95"/>
      <c r="F30" s="73" t="s">
        <v>21</v>
      </c>
      <c r="G30" s="73" t="s">
        <v>21</v>
      </c>
      <c r="H30" s="73">
        <f>AVERAGE(H19:H29)</f>
        <v>5</v>
      </c>
      <c r="I30" s="73">
        <f t="shared" si="1"/>
        <v>25</v>
      </c>
      <c r="J30" s="4"/>
    </row>
    <row r="31" spans="1:10" ht="49.5" customHeight="1" x14ac:dyDescent="0.2">
      <c r="A31" s="4"/>
      <c r="B31" s="9" t="s">
        <v>36</v>
      </c>
      <c r="C31" s="87" t="s">
        <v>34</v>
      </c>
      <c r="D31" s="87"/>
      <c r="E31" s="87"/>
      <c r="F31" s="87"/>
      <c r="G31" s="87"/>
      <c r="H31" s="87"/>
      <c r="I31" s="87"/>
      <c r="J31" s="4"/>
    </row>
    <row r="32" spans="1:10" ht="10.5" customHeight="1" x14ac:dyDescent="0.2">
      <c r="A32" s="4"/>
      <c r="B32" s="4"/>
      <c r="C32" s="4"/>
      <c r="D32" s="4"/>
      <c r="E32" s="4"/>
      <c r="F32" s="4"/>
      <c r="G32" s="4"/>
      <c r="H32" s="4"/>
      <c r="I32" s="4"/>
      <c r="J32" s="4"/>
    </row>
  </sheetData>
  <mergeCells count="28">
    <mergeCell ref="C28:E28"/>
    <mergeCell ref="C29:E29"/>
    <mergeCell ref="C30:E30"/>
    <mergeCell ref="C31:I31"/>
    <mergeCell ref="C27:E27"/>
    <mergeCell ref="C24:E24"/>
    <mergeCell ref="C25:E25"/>
    <mergeCell ref="B17:B18"/>
    <mergeCell ref="C17:E17"/>
    <mergeCell ref="C18:E18"/>
    <mergeCell ref="C19:E19"/>
    <mergeCell ref="C20:E20"/>
    <mergeCell ref="C26:E26"/>
    <mergeCell ref="C16:H16"/>
    <mergeCell ref="B2:I2"/>
    <mergeCell ref="C3:D3"/>
    <mergeCell ref="C4:D4"/>
    <mergeCell ref="C5:D5"/>
    <mergeCell ref="C6:I6"/>
    <mergeCell ref="C7:I7"/>
    <mergeCell ref="C8:D8"/>
    <mergeCell ref="C12:H12"/>
    <mergeCell ref="C13:H13"/>
    <mergeCell ref="C14:H14"/>
    <mergeCell ref="C15:H15"/>
    <mergeCell ref="C21:E21"/>
    <mergeCell ref="C22:E22"/>
    <mergeCell ref="C23:E23"/>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2" ySplit="2" topLeftCell="C3" activePane="bottomRight" state="frozen"/>
      <selection pane="topRight" activeCell="B1" sqref="B1"/>
      <selection pane="bottomLeft" activeCell="A2" sqref="A2"/>
      <selection pane="bottomRight" activeCell="A3" sqref="A3:XFD39"/>
    </sheetView>
  </sheetViews>
  <sheetFormatPr defaultRowHeight="20.100000000000001" customHeight="1" x14ac:dyDescent="0.2"/>
  <cols>
    <col min="1" max="1" width="2.875" style="1" customWidth="1"/>
    <col min="2" max="2" width="15" style="1" customWidth="1"/>
    <col min="3" max="3" width="10.875" style="1" customWidth="1"/>
    <col min="4" max="4" width="10.625" style="1" customWidth="1"/>
    <col min="5" max="5" width="9.5" style="1" customWidth="1"/>
    <col min="6" max="6" width="6.5" style="1" customWidth="1"/>
    <col min="7" max="8" width="10.25" style="1" customWidth="1"/>
    <col min="9" max="9" width="13.875" style="1" customWidth="1"/>
    <col min="10" max="10" width="3" style="1" customWidth="1"/>
    <col min="11" max="11" width="24.5" style="1" customWidth="1"/>
    <col min="12" max="16384" width="9" style="1"/>
  </cols>
  <sheetData>
    <row r="1" spans="1:10" ht="9.75" customHeight="1" x14ac:dyDescent="0.2">
      <c r="A1" s="4"/>
      <c r="B1" s="4"/>
      <c r="C1" s="4"/>
      <c r="D1" s="4"/>
      <c r="E1" s="4"/>
      <c r="F1" s="4"/>
      <c r="G1" s="4"/>
      <c r="H1" s="4"/>
      <c r="I1" s="4"/>
      <c r="J1" s="4"/>
    </row>
    <row r="2" spans="1:10" ht="30" customHeight="1" x14ac:dyDescent="0.2">
      <c r="A2" s="4"/>
      <c r="B2" s="81" t="str">
        <f>C7</f>
        <v xml:space="preserve">PA2 :ร้อยละเด็ก อายุ 0- 12 ปี ฟันดีไม่มีผุ (ร้อยละ54)  </v>
      </c>
      <c r="C2" s="81"/>
      <c r="D2" s="81"/>
      <c r="E2" s="81"/>
      <c r="F2" s="81"/>
      <c r="G2" s="81"/>
      <c r="H2" s="81"/>
      <c r="I2" s="81"/>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68</v>
      </c>
      <c r="D5" s="83"/>
      <c r="E5" s="17"/>
      <c r="F5" s="17"/>
      <c r="G5" s="17"/>
      <c r="H5" s="17"/>
      <c r="I5" s="17"/>
      <c r="J5" s="4"/>
    </row>
    <row r="6" spans="1:10" ht="20.100000000000001" customHeight="1" x14ac:dyDescent="0.2">
      <c r="A6" s="4"/>
      <c r="B6" s="8" t="s">
        <v>64</v>
      </c>
      <c r="C6" s="78" t="s">
        <v>69</v>
      </c>
      <c r="D6" s="78"/>
      <c r="E6" s="78"/>
      <c r="F6" s="78"/>
      <c r="G6" s="78"/>
      <c r="H6" s="78"/>
      <c r="I6" s="78"/>
      <c r="J6" s="4"/>
    </row>
    <row r="7" spans="1:10" ht="28.5" customHeight="1" x14ac:dyDescent="0.2">
      <c r="A7" s="4"/>
      <c r="B7" s="8" t="s">
        <v>62</v>
      </c>
      <c r="C7" s="84" t="s">
        <v>189</v>
      </c>
      <c r="D7" s="84"/>
      <c r="E7" s="84"/>
      <c r="F7" s="84"/>
      <c r="G7" s="84"/>
      <c r="H7" s="84"/>
      <c r="I7" s="84"/>
      <c r="J7" s="4"/>
    </row>
    <row r="8" spans="1:10" ht="20.100000000000001" customHeight="1" x14ac:dyDescent="0.2">
      <c r="A8" s="4"/>
      <c r="B8" s="8" t="s">
        <v>60</v>
      </c>
      <c r="C8" s="83" t="s">
        <v>59</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2">
        <v>54</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72">
        <v>55</v>
      </c>
      <c r="D12" s="17"/>
      <c r="E12" s="17"/>
      <c r="F12" s="17"/>
      <c r="G12" s="17"/>
      <c r="H12" s="17"/>
      <c r="I12" s="17"/>
      <c r="J12" s="4"/>
    </row>
    <row r="13" spans="1:10" ht="20.100000000000001" customHeight="1" x14ac:dyDescent="0.2">
      <c r="A13" s="4"/>
      <c r="B13" s="6" t="s">
        <v>54</v>
      </c>
      <c r="C13" s="72">
        <v>60</v>
      </c>
      <c r="D13" s="17"/>
      <c r="E13" s="17"/>
      <c r="F13" s="17"/>
      <c r="G13" s="17"/>
      <c r="H13" s="17"/>
      <c r="I13" s="17"/>
      <c r="J13" s="4"/>
    </row>
    <row r="14" spans="1:10" ht="20.100000000000001" customHeight="1" x14ac:dyDescent="0.2">
      <c r="A14" s="4"/>
      <c r="B14" s="6" t="s">
        <v>53</v>
      </c>
      <c r="C14" s="72">
        <v>65</v>
      </c>
      <c r="D14" s="17"/>
      <c r="E14" s="17"/>
      <c r="F14" s="17"/>
      <c r="G14" s="17"/>
      <c r="H14" s="17"/>
      <c r="I14" s="17"/>
      <c r="J14" s="4"/>
    </row>
    <row r="15" spans="1:10" ht="20.100000000000001" customHeight="1" x14ac:dyDescent="0.2">
      <c r="A15" s="4"/>
      <c r="B15" s="6" t="s">
        <v>52</v>
      </c>
      <c r="C15" s="72">
        <v>70</v>
      </c>
      <c r="D15" s="17"/>
      <c r="E15" s="17"/>
      <c r="F15" s="17"/>
      <c r="G15" s="17"/>
      <c r="H15" s="17"/>
      <c r="I15" s="17"/>
      <c r="J15" s="4"/>
    </row>
    <row r="16" spans="1:10" ht="20.100000000000001" customHeight="1" x14ac:dyDescent="0.2">
      <c r="A16" s="4"/>
      <c r="B16" s="6" t="s">
        <v>51</v>
      </c>
      <c r="C16" s="72">
        <v>75</v>
      </c>
      <c r="D16" s="17"/>
      <c r="E16" s="17"/>
      <c r="F16" s="17"/>
      <c r="G16" s="17"/>
      <c r="H16" s="17"/>
      <c r="I16" s="17"/>
      <c r="J16" s="4"/>
    </row>
    <row r="17" spans="1:10" ht="21" x14ac:dyDescent="0.2">
      <c r="A17" s="4"/>
      <c r="B17" s="79" t="s">
        <v>50</v>
      </c>
      <c r="C17" s="70" t="s">
        <v>49</v>
      </c>
      <c r="D17" s="18" t="s">
        <v>48</v>
      </c>
      <c r="E17" s="18" t="s">
        <v>47</v>
      </c>
      <c r="F17" s="18" t="s">
        <v>46</v>
      </c>
      <c r="G17" s="18" t="s">
        <v>45</v>
      </c>
      <c r="H17" s="18" t="s">
        <v>44</v>
      </c>
      <c r="I17" s="18" t="s">
        <v>11</v>
      </c>
      <c r="J17" s="4"/>
    </row>
    <row r="18" spans="1:10" ht="23.25" customHeight="1" x14ac:dyDescent="0.2">
      <c r="A18" s="4"/>
      <c r="B18" s="80"/>
      <c r="C18" s="70" t="s">
        <v>43</v>
      </c>
      <c r="D18" s="18" t="s">
        <v>42</v>
      </c>
      <c r="E18" s="18" t="s">
        <v>41</v>
      </c>
      <c r="F18" s="18" t="s">
        <v>40</v>
      </c>
      <c r="G18" s="18" t="s">
        <v>39</v>
      </c>
      <c r="H18" s="18" t="s">
        <v>38</v>
      </c>
      <c r="I18" s="18" t="s">
        <v>37</v>
      </c>
      <c r="J18" s="4"/>
    </row>
    <row r="19" spans="1:10" ht="20.100000000000001" customHeight="1" x14ac:dyDescent="0.2">
      <c r="A19" s="4"/>
      <c r="B19" s="2" t="s">
        <v>10</v>
      </c>
      <c r="C19" s="24">
        <v>1017</v>
      </c>
      <c r="D19" s="24">
        <v>1254</v>
      </c>
      <c r="E19" s="20">
        <f>C19/D19*100</f>
        <v>81.100478468899524</v>
      </c>
      <c r="F19" s="20">
        <f>IF(E19&lt;=$C$13,1,IF(E19&lt;$C$14,2,IF(E19&lt;$C$15,3,IF(E19&lt;$C$16,4,IF(E19&gt;=$C$16,5)))))</f>
        <v>5</v>
      </c>
      <c r="G19" s="20">
        <f>IF(E19&lt;=$C$12,0,IF(E19&lt;=$C$13,((E19-$C$12)/($C$13-$C$12)),IF(E19&lt;$C$14,((E19-$C$13)/($C$14-$C$13)),IF(E19&lt;$C$15,((E19-$C$14)/($C$15-$C$14)),IF(E19&lt;$C$16,((E19-$C$15)/($C$16-$C$15)),IF(E19&gt;=$C$16,0))))))</f>
        <v>0</v>
      </c>
      <c r="H19" s="20">
        <f>F19+G19</f>
        <v>5</v>
      </c>
      <c r="I19" s="20">
        <f>$C$9*H19</f>
        <v>50</v>
      </c>
      <c r="J19" s="4"/>
    </row>
    <row r="20" spans="1:10" ht="20.100000000000001" customHeight="1" x14ac:dyDescent="0.2">
      <c r="A20" s="4"/>
      <c r="B20" s="2" t="s">
        <v>0</v>
      </c>
      <c r="C20" s="24">
        <v>238</v>
      </c>
      <c r="D20" s="24">
        <v>294</v>
      </c>
      <c r="E20" s="20">
        <f t="shared" ref="E20:E30" si="0">C20/D20*100</f>
        <v>80.952380952380949</v>
      </c>
      <c r="F20" s="20">
        <f t="shared" ref="F20:F30" si="1">IF(E20&lt;=$C$13,1,IF(E20&lt;$C$14,2,IF(E20&lt;$C$15,3,IF(E20&lt;$C$16,4,IF(E20&gt;=$C$16,5)))))</f>
        <v>5</v>
      </c>
      <c r="G20" s="20">
        <f t="shared" ref="G20:G30" si="2">IF(E20&lt;=$C$12,0,IF(E20&lt;=$C$13,((E20-$C$12)/($C$13-$C$12)),IF(E20&lt;$C$14,((E20-$C$13)/($C$14-$C$13)),IF(E20&lt;$C$15,((E20-$C$14)/($C$15-$C$14)),IF(E20&lt;$C$16,((E20-$C$15)/($C$16-$C$15)),IF(E20&gt;=$C$16,0))))))</f>
        <v>0</v>
      </c>
      <c r="H20" s="20">
        <f t="shared" ref="H20:H30" si="3">F20+G20</f>
        <v>5</v>
      </c>
      <c r="I20" s="20">
        <f t="shared" ref="I20:I29" si="4">$C$9*H20</f>
        <v>50</v>
      </c>
      <c r="J20" s="4"/>
    </row>
    <row r="21" spans="1:10" ht="20.100000000000001" customHeight="1" x14ac:dyDescent="0.2">
      <c r="A21" s="4"/>
      <c r="B21" s="2" t="s">
        <v>1</v>
      </c>
      <c r="C21" s="24">
        <v>620</v>
      </c>
      <c r="D21" s="24">
        <v>724</v>
      </c>
      <c r="E21" s="20">
        <f t="shared" si="0"/>
        <v>85.635359116022101</v>
      </c>
      <c r="F21" s="20">
        <f t="shared" si="1"/>
        <v>5</v>
      </c>
      <c r="G21" s="20">
        <f t="shared" si="2"/>
        <v>0</v>
      </c>
      <c r="H21" s="20">
        <f t="shared" si="3"/>
        <v>5</v>
      </c>
      <c r="I21" s="20">
        <f t="shared" si="4"/>
        <v>50</v>
      </c>
      <c r="J21" s="4"/>
    </row>
    <row r="22" spans="1:10" ht="20.100000000000001" customHeight="1" x14ac:dyDescent="0.2">
      <c r="A22" s="4"/>
      <c r="B22" s="2" t="s">
        <v>2</v>
      </c>
      <c r="C22" s="24">
        <v>603</v>
      </c>
      <c r="D22" s="24">
        <v>676</v>
      </c>
      <c r="E22" s="20">
        <f t="shared" si="0"/>
        <v>89.201183431952657</v>
      </c>
      <c r="F22" s="20">
        <f t="shared" si="1"/>
        <v>5</v>
      </c>
      <c r="G22" s="20">
        <f t="shared" si="2"/>
        <v>0</v>
      </c>
      <c r="H22" s="20">
        <f t="shared" si="3"/>
        <v>5</v>
      </c>
      <c r="I22" s="20">
        <f t="shared" si="4"/>
        <v>50</v>
      </c>
      <c r="J22" s="4"/>
    </row>
    <row r="23" spans="1:10" ht="20.100000000000001" customHeight="1" x14ac:dyDescent="0.2">
      <c r="A23" s="4"/>
      <c r="B23" s="2" t="s">
        <v>3</v>
      </c>
      <c r="C23" s="24">
        <v>331</v>
      </c>
      <c r="D23" s="24">
        <v>348</v>
      </c>
      <c r="E23" s="20">
        <f t="shared" si="0"/>
        <v>95.114942528735639</v>
      </c>
      <c r="F23" s="20">
        <f t="shared" si="1"/>
        <v>5</v>
      </c>
      <c r="G23" s="20">
        <f t="shared" si="2"/>
        <v>0</v>
      </c>
      <c r="H23" s="20">
        <f t="shared" si="3"/>
        <v>5</v>
      </c>
      <c r="I23" s="20">
        <f t="shared" si="4"/>
        <v>50</v>
      </c>
      <c r="J23" s="4"/>
    </row>
    <row r="24" spans="1:10" ht="20.100000000000001" customHeight="1" x14ac:dyDescent="0.2">
      <c r="A24" s="4"/>
      <c r="B24" s="2" t="s">
        <v>4</v>
      </c>
      <c r="C24" s="24">
        <v>703</v>
      </c>
      <c r="D24" s="24">
        <v>733</v>
      </c>
      <c r="E24" s="20">
        <f t="shared" si="0"/>
        <v>95.907230559345152</v>
      </c>
      <c r="F24" s="20">
        <f t="shared" si="1"/>
        <v>5</v>
      </c>
      <c r="G24" s="20">
        <f t="shared" si="2"/>
        <v>0</v>
      </c>
      <c r="H24" s="20">
        <f t="shared" si="3"/>
        <v>5</v>
      </c>
      <c r="I24" s="20">
        <f t="shared" si="4"/>
        <v>50</v>
      </c>
      <c r="J24" s="4"/>
    </row>
    <row r="25" spans="1:10" ht="20.100000000000001" customHeight="1" x14ac:dyDescent="0.2">
      <c r="A25" s="4"/>
      <c r="B25" s="2" t="s">
        <v>5</v>
      </c>
      <c r="C25" s="24">
        <v>87</v>
      </c>
      <c r="D25" s="24">
        <v>93</v>
      </c>
      <c r="E25" s="20">
        <f t="shared" si="0"/>
        <v>93.548387096774192</v>
      </c>
      <c r="F25" s="20">
        <f t="shared" si="1"/>
        <v>5</v>
      </c>
      <c r="G25" s="20">
        <f t="shared" si="2"/>
        <v>0</v>
      </c>
      <c r="H25" s="20">
        <f t="shared" si="3"/>
        <v>5</v>
      </c>
      <c r="I25" s="20">
        <f t="shared" si="4"/>
        <v>50</v>
      </c>
      <c r="J25" s="4"/>
    </row>
    <row r="26" spans="1:10" ht="20.100000000000001" customHeight="1" x14ac:dyDescent="0.2">
      <c r="A26" s="4"/>
      <c r="B26" s="2" t="s">
        <v>14</v>
      </c>
      <c r="C26" s="24">
        <v>475</v>
      </c>
      <c r="D26" s="24">
        <v>501</v>
      </c>
      <c r="E26" s="20">
        <f t="shared" si="0"/>
        <v>94.810379241516955</v>
      </c>
      <c r="F26" s="20">
        <f t="shared" si="1"/>
        <v>5</v>
      </c>
      <c r="G26" s="20">
        <f t="shared" si="2"/>
        <v>0</v>
      </c>
      <c r="H26" s="20">
        <f t="shared" si="3"/>
        <v>5</v>
      </c>
      <c r="I26" s="20">
        <f t="shared" si="4"/>
        <v>50</v>
      </c>
      <c r="J26" s="4"/>
    </row>
    <row r="27" spans="1:10" ht="20.100000000000001" customHeight="1" x14ac:dyDescent="0.2">
      <c r="A27" s="4"/>
      <c r="B27" s="3" t="s">
        <v>6</v>
      </c>
      <c r="C27" s="24">
        <v>432</v>
      </c>
      <c r="D27" s="24">
        <v>447</v>
      </c>
      <c r="E27" s="20">
        <f t="shared" si="0"/>
        <v>96.644295302013433</v>
      </c>
      <c r="F27" s="20">
        <f t="shared" si="1"/>
        <v>5</v>
      </c>
      <c r="G27" s="20">
        <f t="shared" si="2"/>
        <v>0</v>
      </c>
      <c r="H27" s="20">
        <f t="shared" si="3"/>
        <v>5</v>
      </c>
      <c r="I27" s="20">
        <f t="shared" si="4"/>
        <v>50</v>
      </c>
      <c r="J27" s="4"/>
    </row>
    <row r="28" spans="1:10" ht="20.100000000000001" customHeight="1" x14ac:dyDescent="0.2">
      <c r="A28" s="4"/>
      <c r="B28" s="3" t="s">
        <v>7</v>
      </c>
      <c r="C28" s="24">
        <v>350</v>
      </c>
      <c r="D28" s="24">
        <v>415</v>
      </c>
      <c r="E28" s="20">
        <f t="shared" si="0"/>
        <v>84.337349397590373</v>
      </c>
      <c r="F28" s="20">
        <f t="shared" si="1"/>
        <v>5</v>
      </c>
      <c r="G28" s="20">
        <f t="shared" si="2"/>
        <v>0</v>
      </c>
      <c r="H28" s="20">
        <f t="shared" si="3"/>
        <v>5</v>
      </c>
      <c r="I28" s="20">
        <f t="shared" si="4"/>
        <v>50</v>
      </c>
      <c r="J28" s="4"/>
    </row>
    <row r="29" spans="1:10" ht="20.100000000000001" customHeight="1" x14ac:dyDescent="0.2">
      <c r="A29" s="4"/>
      <c r="B29" s="3" t="s">
        <v>8</v>
      </c>
      <c r="C29" s="24">
        <v>80</v>
      </c>
      <c r="D29" s="24">
        <v>88</v>
      </c>
      <c r="E29" s="20">
        <f t="shared" si="0"/>
        <v>90.909090909090907</v>
      </c>
      <c r="F29" s="20">
        <f t="shared" si="1"/>
        <v>5</v>
      </c>
      <c r="G29" s="20">
        <f t="shared" si="2"/>
        <v>0</v>
      </c>
      <c r="H29" s="20">
        <f t="shared" si="3"/>
        <v>5</v>
      </c>
      <c r="I29" s="20">
        <f t="shared" si="4"/>
        <v>50</v>
      </c>
      <c r="J29" s="4"/>
    </row>
    <row r="30" spans="1:10" ht="20.100000000000001" customHeight="1" x14ac:dyDescent="0.2">
      <c r="A30" s="4"/>
      <c r="B30" s="18" t="s">
        <v>9</v>
      </c>
      <c r="C30" s="25">
        <f>SUM(C19:C29)</f>
        <v>4936</v>
      </c>
      <c r="D30" s="25">
        <f>SUM(D19:D29)</f>
        <v>5573</v>
      </c>
      <c r="E30" s="70">
        <f t="shared" si="0"/>
        <v>88.569890543692807</v>
      </c>
      <c r="F30" s="70">
        <f t="shared" si="1"/>
        <v>5</v>
      </c>
      <c r="G30" s="70">
        <f t="shared" si="2"/>
        <v>0</v>
      </c>
      <c r="H30" s="70">
        <f t="shared" si="3"/>
        <v>5</v>
      </c>
      <c r="I30" s="70">
        <f>$C$9*H30</f>
        <v>50</v>
      </c>
      <c r="J30" s="4"/>
    </row>
    <row r="31" spans="1:10" ht="20.100000000000001" customHeight="1" x14ac:dyDescent="0.2">
      <c r="A31" s="4"/>
      <c r="B31" s="5" t="s">
        <v>36</v>
      </c>
      <c r="C31" s="85" t="s">
        <v>324</v>
      </c>
      <c r="D31" s="85"/>
      <c r="E31" s="85"/>
      <c r="F31" s="85"/>
      <c r="G31" s="85"/>
      <c r="H31" s="85"/>
      <c r="I31" s="85"/>
      <c r="J31" s="4"/>
    </row>
    <row r="32" spans="1:10" ht="20.100000000000001" customHeight="1" x14ac:dyDescent="0.2">
      <c r="A32" s="4"/>
      <c r="B32" s="86" t="s">
        <v>35</v>
      </c>
      <c r="C32" s="85" t="s">
        <v>325</v>
      </c>
      <c r="D32" s="85"/>
      <c r="E32" s="85"/>
      <c r="F32" s="85"/>
      <c r="G32" s="85"/>
      <c r="H32" s="85"/>
      <c r="I32" s="85"/>
      <c r="J32" s="4"/>
    </row>
    <row r="33" spans="1:10" ht="20.100000000000001" customHeight="1" x14ac:dyDescent="0.2">
      <c r="A33" s="4"/>
      <c r="B33" s="86"/>
      <c r="C33" s="85" t="s">
        <v>326</v>
      </c>
      <c r="D33" s="85"/>
      <c r="E33" s="85"/>
      <c r="F33" s="85"/>
      <c r="G33" s="85"/>
      <c r="H33" s="85"/>
      <c r="I33" s="85"/>
      <c r="J33" s="4"/>
    </row>
    <row r="34" spans="1:10" ht="20.100000000000001" customHeight="1" x14ac:dyDescent="0.2">
      <c r="A34" s="4"/>
      <c r="B34" s="86"/>
      <c r="C34" s="85" t="s">
        <v>34</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0.100000000000001" customHeight="1" x14ac:dyDescent="0.2">
      <c r="A36" s="4"/>
      <c r="B36" s="86"/>
      <c r="C36" s="85" t="s">
        <v>34</v>
      </c>
      <c r="D36" s="85"/>
      <c r="E36" s="85"/>
      <c r="F36" s="85"/>
      <c r="G36" s="85"/>
      <c r="H36" s="85"/>
      <c r="I36" s="85"/>
      <c r="J36" s="4"/>
    </row>
    <row r="37" spans="1:10" ht="21.75" customHeight="1" x14ac:dyDescent="0.2">
      <c r="A37" s="4"/>
      <c r="B37" s="86"/>
      <c r="C37" s="85" t="s">
        <v>34</v>
      </c>
      <c r="D37" s="85"/>
      <c r="E37" s="85"/>
      <c r="F37" s="85"/>
      <c r="G37" s="85"/>
      <c r="H37" s="85"/>
      <c r="I37" s="85"/>
      <c r="J37" s="4"/>
    </row>
    <row r="38" spans="1:10" ht="9.75" customHeight="1" x14ac:dyDescent="0.2">
      <c r="A38" s="4"/>
      <c r="B38" s="4"/>
      <c r="C38" s="4"/>
      <c r="D38" s="4"/>
      <c r="E38" s="4"/>
      <c r="F38" s="4"/>
      <c r="G38" s="4"/>
      <c r="H38" s="4"/>
      <c r="I38" s="4"/>
      <c r="J38" s="4"/>
    </row>
  </sheetData>
  <mergeCells count="16">
    <mergeCell ref="C7:I7"/>
    <mergeCell ref="B2:I2"/>
    <mergeCell ref="C3:D3"/>
    <mergeCell ref="C4:D4"/>
    <mergeCell ref="C5:D5"/>
    <mergeCell ref="C6:I6"/>
    <mergeCell ref="C8:D8"/>
    <mergeCell ref="B17:B18"/>
    <mergeCell ref="C31:I31"/>
    <mergeCell ref="B32:B37"/>
    <mergeCell ref="C32:I32"/>
    <mergeCell ref="C33:I33"/>
    <mergeCell ref="C34:I34"/>
    <mergeCell ref="C35:I35"/>
    <mergeCell ref="C36:I36"/>
    <mergeCell ref="C37:I37"/>
  </mergeCells>
  <pageMargins left="0.33" right="0.16" top="0.69" bottom="0.26" header="0.22" footer="0.16"/>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pane xSplit="2" ySplit="2" topLeftCell="C3" activePane="bottomRight" state="frozen"/>
      <selection pane="topRight" activeCell="B1" sqref="B1"/>
      <selection pane="bottomLeft" activeCell="A2" sqref="A2"/>
      <selection pane="bottomRight" activeCell="H8" sqref="H8"/>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26.25" customHeight="1" x14ac:dyDescent="0.2">
      <c r="A2" s="4"/>
      <c r="B2" s="81" t="str">
        <f>C7</f>
        <v>PA 3 : อัตราการคลอดมีชีพในหญิงอายุ 15-19 ปี (ไม่เกิน 40 ต่อพัน)</v>
      </c>
      <c r="C2" s="81"/>
      <c r="D2" s="81"/>
      <c r="E2" s="81"/>
      <c r="F2" s="81"/>
      <c r="G2" s="81"/>
      <c r="H2" s="81"/>
      <c r="I2" s="81"/>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70</v>
      </c>
      <c r="D5" s="83"/>
      <c r="E5" s="17"/>
      <c r="F5" s="17"/>
      <c r="G5" s="17"/>
      <c r="H5" s="17"/>
      <c r="I5" s="17"/>
      <c r="J5" s="4"/>
    </row>
    <row r="6" spans="1:10" ht="20.100000000000001" customHeight="1" x14ac:dyDescent="0.2">
      <c r="A6" s="4"/>
      <c r="B6" s="8" t="s">
        <v>64</v>
      </c>
      <c r="C6" s="78" t="s">
        <v>71</v>
      </c>
      <c r="D6" s="78"/>
      <c r="E6" s="78"/>
      <c r="F6" s="78"/>
      <c r="G6" s="78"/>
      <c r="H6" s="78"/>
      <c r="I6" s="78"/>
      <c r="J6" s="4"/>
    </row>
    <row r="7" spans="1:10" ht="18.75" customHeight="1" x14ac:dyDescent="0.2">
      <c r="A7" s="4"/>
      <c r="B7" s="8" t="s">
        <v>62</v>
      </c>
      <c r="C7" s="84" t="s">
        <v>72</v>
      </c>
      <c r="D7" s="84"/>
      <c r="E7" s="84"/>
      <c r="F7" s="84"/>
      <c r="G7" s="84"/>
      <c r="H7" s="84"/>
      <c r="I7" s="84"/>
      <c r="J7" s="4"/>
    </row>
    <row r="8" spans="1:10" ht="20.100000000000001" customHeight="1" x14ac:dyDescent="0.2">
      <c r="A8" s="4"/>
      <c r="B8" s="8" t="s">
        <v>73</v>
      </c>
      <c r="C8" s="83" t="s">
        <v>59</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26" t="s">
        <v>190</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27">
        <v>80</v>
      </c>
      <c r="D12" s="17"/>
      <c r="E12" s="17"/>
      <c r="F12" s="17"/>
      <c r="G12" s="17"/>
      <c r="H12" s="3" t="s">
        <v>191</v>
      </c>
      <c r="I12" s="28">
        <f>AVERAGE(E19:E29)</f>
        <v>39.058181818181815</v>
      </c>
      <c r="J12" s="4"/>
    </row>
    <row r="13" spans="1:10" ht="20.100000000000001" customHeight="1" x14ac:dyDescent="0.2">
      <c r="A13" s="4"/>
      <c r="B13" s="6" t="s">
        <v>54</v>
      </c>
      <c r="C13" s="27">
        <v>70</v>
      </c>
      <c r="D13" s="17"/>
      <c r="E13" s="17"/>
      <c r="F13" s="17"/>
      <c r="G13" s="17"/>
      <c r="H13" s="3" t="s">
        <v>192</v>
      </c>
      <c r="I13" s="28">
        <f>STDEV(E19:E29)</f>
        <v>17.396306974862117</v>
      </c>
      <c r="J13" s="4"/>
    </row>
    <row r="14" spans="1:10" ht="20.100000000000001" customHeight="1" x14ac:dyDescent="0.2">
      <c r="A14" s="4"/>
      <c r="B14" s="6" t="s">
        <v>53</v>
      </c>
      <c r="C14" s="27">
        <v>60</v>
      </c>
      <c r="D14" s="17"/>
      <c r="E14" s="17"/>
      <c r="F14" s="17"/>
      <c r="G14" s="17"/>
      <c r="H14" s="17"/>
      <c r="I14" s="17"/>
      <c r="J14" s="4"/>
    </row>
    <row r="15" spans="1:10" ht="20.100000000000001" customHeight="1" x14ac:dyDescent="0.2">
      <c r="A15" s="4"/>
      <c r="B15" s="6" t="s">
        <v>52</v>
      </c>
      <c r="C15" s="27">
        <v>50</v>
      </c>
      <c r="D15" s="17"/>
      <c r="E15" s="17"/>
      <c r="F15" s="17"/>
      <c r="G15" s="17"/>
      <c r="H15" s="17"/>
      <c r="I15" s="17"/>
      <c r="J15" s="4"/>
    </row>
    <row r="16" spans="1:10" ht="20.100000000000001" customHeight="1" x14ac:dyDescent="0.2">
      <c r="A16" s="4"/>
      <c r="B16" s="6" t="s">
        <v>51</v>
      </c>
      <c r="C16" s="29">
        <v>40</v>
      </c>
      <c r="D16" s="17"/>
      <c r="E16" s="17"/>
      <c r="F16" s="17"/>
      <c r="G16" s="17"/>
      <c r="H16" s="17"/>
      <c r="I16" s="17"/>
      <c r="J16" s="4"/>
    </row>
    <row r="17" spans="1:12" ht="21" x14ac:dyDescent="0.2">
      <c r="A17" s="4"/>
      <c r="B17" s="79" t="s">
        <v>50</v>
      </c>
      <c r="C17" s="70" t="s">
        <v>49</v>
      </c>
      <c r="D17" s="18" t="s">
        <v>48</v>
      </c>
      <c r="E17" s="18" t="s">
        <v>47</v>
      </c>
      <c r="F17" s="18" t="s">
        <v>46</v>
      </c>
      <c r="G17" s="18" t="s">
        <v>45</v>
      </c>
      <c r="H17" s="18" t="s">
        <v>44</v>
      </c>
      <c r="I17" s="18" t="s">
        <v>11</v>
      </c>
      <c r="J17" s="4"/>
    </row>
    <row r="18" spans="1:12" ht="23.25" customHeight="1" x14ac:dyDescent="0.2">
      <c r="A18" s="4"/>
      <c r="B18" s="80"/>
      <c r="C18" s="70" t="s">
        <v>43</v>
      </c>
      <c r="D18" s="18" t="s">
        <v>42</v>
      </c>
      <c r="E18" s="30" t="s">
        <v>193</v>
      </c>
      <c r="F18" s="18" t="s">
        <v>40</v>
      </c>
      <c r="G18" s="18" t="s">
        <v>39</v>
      </c>
      <c r="H18" s="18" t="s">
        <v>38</v>
      </c>
      <c r="I18" s="18" t="s">
        <v>37</v>
      </c>
      <c r="J18" s="4"/>
    </row>
    <row r="19" spans="1:12" ht="20.100000000000001" customHeight="1" x14ac:dyDescent="0.2">
      <c r="A19" s="4"/>
      <c r="B19" s="2" t="s">
        <v>10</v>
      </c>
      <c r="C19" s="31"/>
      <c r="D19" s="31"/>
      <c r="E19" s="32">
        <v>10</v>
      </c>
      <c r="F19" s="20">
        <f>IF(E19&gt;$C$13,1,IF(E19&gt;$C$14,2,IF(E19&gt;$C$15,3,IF(E19&gt;$C$16,4,IF(E19&lt;=$C$16,5)))))</f>
        <v>5</v>
      </c>
      <c r="G19" s="20">
        <f>IF(E19&lt;=$C$16,0,IF(E19&lt;=$C$15,(($C$15-E19)/($C$15-$C$16)),IF(E19&lt;=$C$14,(($C$14-E19)/($C$14-$C$15)),IF(E19&lt;=$C$13,(($C$13-E19)/($C$13-$C$14)),IF(E19&lt;=$C$12,(($C$12-E19)/($C$12-$C$13)),IF(E19&gt;=$C$12,0))))))</f>
        <v>0</v>
      </c>
      <c r="H19" s="20">
        <f>F19+G19</f>
        <v>5</v>
      </c>
      <c r="I19" s="20">
        <f>$C$9*H19</f>
        <v>50</v>
      </c>
      <c r="J19" s="4"/>
    </row>
    <row r="20" spans="1:12" ht="20.100000000000001" customHeight="1" x14ac:dyDescent="0.2">
      <c r="A20" s="4"/>
      <c r="B20" s="2" t="s">
        <v>0</v>
      </c>
      <c r="C20" s="31"/>
      <c r="D20" s="31"/>
      <c r="E20" s="32">
        <v>29.98</v>
      </c>
      <c r="F20" s="20">
        <f t="shared" ref="F20:F29" si="0">IF(E20&gt;$C$13,1,IF(E20&gt;$C$14,2,IF(E20&gt;$C$15,3,IF(E20&gt;$C$16,4,IF(E20&lt;=$C$16,5)))))</f>
        <v>5</v>
      </c>
      <c r="G20" s="20">
        <f t="shared" ref="G20:G30" si="1">IF(E20&lt;=$C$16,0,IF(E20&lt;=$C$15,(($C$15-E20)/($C$15-$C$16)),IF(E20&lt;=$C$14,(($C$14-E20)/($C$14-$C$15)),IF(E20&lt;=$C$13,(($C$13-E20)/($C$13-$C$14)),IF(E20&lt;=$C$12,(($C$12-E20)/($C$12-$C$13)),IF(E20&gt;=$C$12,0))))))</f>
        <v>0</v>
      </c>
      <c r="H20" s="20">
        <f t="shared" ref="H20:H30" si="2">F20+G20</f>
        <v>5</v>
      </c>
      <c r="I20" s="20">
        <f t="shared" ref="I20:I29" si="3">$C$9*H20</f>
        <v>50</v>
      </c>
      <c r="J20" s="4"/>
    </row>
    <row r="21" spans="1:12" ht="20.100000000000001" customHeight="1" x14ac:dyDescent="0.2">
      <c r="A21" s="4"/>
      <c r="B21" s="2" t="s">
        <v>1</v>
      </c>
      <c r="C21" s="31"/>
      <c r="D21" s="31"/>
      <c r="E21" s="32">
        <v>42.35</v>
      </c>
      <c r="F21" s="20">
        <f t="shared" si="0"/>
        <v>4</v>
      </c>
      <c r="G21" s="20">
        <f t="shared" si="1"/>
        <v>0.7649999999999999</v>
      </c>
      <c r="H21" s="20">
        <f t="shared" si="2"/>
        <v>4.7649999999999997</v>
      </c>
      <c r="I21" s="20">
        <f t="shared" si="3"/>
        <v>47.65</v>
      </c>
      <c r="J21" s="4"/>
    </row>
    <row r="22" spans="1:12" ht="20.100000000000001" customHeight="1" x14ac:dyDescent="0.2">
      <c r="A22" s="4"/>
      <c r="B22" s="2" t="s">
        <v>2</v>
      </c>
      <c r="C22" s="31"/>
      <c r="D22" s="31"/>
      <c r="E22" s="32">
        <v>32.15</v>
      </c>
      <c r="F22" s="20">
        <f t="shared" si="0"/>
        <v>5</v>
      </c>
      <c r="G22" s="20">
        <f t="shared" si="1"/>
        <v>0</v>
      </c>
      <c r="H22" s="20">
        <f t="shared" si="2"/>
        <v>5</v>
      </c>
      <c r="I22" s="20">
        <f t="shared" si="3"/>
        <v>50</v>
      </c>
      <c r="J22" s="4"/>
    </row>
    <row r="23" spans="1:12" ht="20.100000000000001" customHeight="1" x14ac:dyDescent="0.2">
      <c r="A23" s="4"/>
      <c r="B23" s="2" t="s">
        <v>3</v>
      </c>
      <c r="C23" s="31"/>
      <c r="D23" s="31"/>
      <c r="E23" s="32">
        <v>22.38</v>
      </c>
      <c r="F23" s="20">
        <f t="shared" si="0"/>
        <v>5</v>
      </c>
      <c r="G23" s="20">
        <f t="shared" si="1"/>
        <v>0</v>
      </c>
      <c r="H23" s="20">
        <f t="shared" si="2"/>
        <v>5</v>
      </c>
      <c r="I23" s="20">
        <f t="shared" si="3"/>
        <v>50</v>
      </c>
      <c r="J23" s="4"/>
    </row>
    <row r="24" spans="1:12" ht="20.100000000000001" customHeight="1" x14ac:dyDescent="0.2">
      <c r="A24" s="4"/>
      <c r="B24" s="2" t="s">
        <v>4</v>
      </c>
      <c r="C24" s="31"/>
      <c r="D24" s="31"/>
      <c r="E24" s="32">
        <v>47.75</v>
      </c>
      <c r="F24" s="20">
        <f t="shared" si="0"/>
        <v>4</v>
      </c>
      <c r="G24" s="20">
        <f t="shared" si="1"/>
        <v>0.22500000000000001</v>
      </c>
      <c r="H24" s="20">
        <f t="shared" si="2"/>
        <v>4.2249999999999996</v>
      </c>
      <c r="I24" s="20">
        <f t="shared" si="3"/>
        <v>42.25</v>
      </c>
      <c r="J24" s="4"/>
    </row>
    <row r="25" spans="1:12" ht="20.100000000000001" customHeight="1" x14ac:dyDescent="0.2">
      <c r="A25" s="4"/>
      <c r="B25" s="2" t="s">
        <v>5</v>
      </c>
      <c r="C25" s="31"/>
      <c r="D25" s="31"/>
      <c r="E25" s="32">
        <v>50.3</v>
      </c>
      <c r="F25" s="20">
        <f t="shared" si="0"/>
        <v>3</v>
      </c>
      <c r="G25" s="20">
        <f t="shared" si="1"/>
        <v>0.97000000000000031</v>
      </c>
      <c r="H25" s="20">
        <f t="shared" si="2"/>
        <v>3.97</v>
      </c>
      <c r="I25" s="20">
        <f t="shared" si="3"/>
        <v>39.700000000000003</v>
      </c>
      <c r="J25" s="4"/>
    </row>
    <row r="26" spans="1:12" ht="20.100000000000001" customHeight="1" x14ac:dyDescent="0.2">
      <c r="A26" s="4"/>
      <c r="B26" s="2" t="s">
        <v>14</v>
      </c>
      <c r="C26" s="31"/>
      <c r="D26" s="31"/>
      <c r="E26" s="32">
        <v>76.349999999999994</v>
      </c>
      <c r="F26" s="20">
        <f t="shared" si="0"/>
        <v>1</v>
      </c>
      <c r="G26" s="20">
        <f t="shared" si="1"/>
        <v>0.36500000000000055</v>
      </c>
      <c r="H26" s="20">
        <f t="shared" si="2"/>
        <v>1.3650000000000007</v>
      </c>
      <c r="I26" s="20">
        <f t="shared" si="3"/>
        <v>13.650000000000006</v>
      </c>
      <c r="J26" s="4"/>
    </row>
    <row r="27" spans="1:12" ht="20.100000000000001" customHeight="1" x14ac:dyDescent="0.2">
      <c r="A27" s="4"/>
      <c r="B27" s="3" t="s">
        <v>6</v>
      </c>
      <c r="C27" s="31"/>
      <c r="D27" s="31"/>
      <c r="E27" s="32">
        <v>40.270000000000003</v>
      </c>
      <c r="F27" s="20">
        <f t="shared" si="0"/>
        <v>4</v>
      </c>
      <c r="G27" s="20">
        <f t="shared" si="1"/>
        <v>0.97299999999999964</v>
      </c>
      <c r="H27" s="20">
        <f t="shared" si="2"/>
        <v>4.9729999999999999</v>
      </c>
      <c r="I27" s="20">
        <f t="shared" si="3"/>
        <v>49.73</v>
      </c>
      <c r="J27" s="4"/>
    </row>
    <row r="28" spans="1:12" ht="20.100000000000001" customHeight="1" x14ac:dyDescent="0.2">
      <c r="A28" s="4"/>
      <c r="B28" s="3" t="s">
        <v>7</v>
      </c>
      <c r="C28" s="31"/>
      <c r="D28" s="31"/>
      <c r="E28" s="32">
        <v>48.24</v>
      </c>
      <c r="F28" s="20">
        <f t="shared" si="0"/>
        <v>4</v>
      </c>
      <c r="G28" s="20">
        <f t="shared" si="1"/>
        <v>0.1759999999999998</v>
      </c>
      <c r="H28" s="20">
        <f t="shared" si="2"/>
        <v>4.1760000000000002</v>
      </c>
      <c r="I28" s="20">
        <f t="shared" si="3"/>
        <v>41.760000000000005</v>
      </c>
      <c r="J28" s="4"/>
    </row>
    <row r="29" spans="1:12" ht="20.100000000000001" customHeight="1" x14ac:dyDescent="0.2">
      <c r="A29" s="4"/>
      <c r="B29" s="3" t="s">
        <v>8</v>
      </c>
      <c r="C29" s="31"/>
      <c r="D29" s="31"/>
      <c r="E29" s="32">
        <v>29.87</v>
      </c>
      <c r="F29" s="20">
        <f t="shared" si="0"/>
        <v>5</v>
      </c>
      <c r="G29" s="20">
        <f t="shared" si="1"/>
        <v>0</v>
      </c>
      <c r="H29" s="20">
        <f t="shared" si="2"/>
        <v>5</v>
      </c>
      <c r="I29" s="20">
        <f t="shared" si="3"/>
        <v>50</v>
      </c>
      <c r="J29" s="4"/>
    </row>
    <row r="30" spans="1:12" ht="20.100000000000001" customHeight="1" x14ac:dyDescent="0.2">
      <c r="A30" s="4"/>
      <c r="B30" s="18" t="s">
        <v>9</v>
      </c>
      <c r="C30" s="33"/>
      <c r="D30" s="33"/>
      <c r="E30" s="34">
        <v>38.74</v>
      </c>
      <c r="F30" s="70">
        <f>IF(E30&gt;$C$13,1,IF(E30&gt;$C$14,2,IF(E30&gt;$C$15,3,IF(E30&gt;$C$16,4,IF(E30&lt;=$C$16,5)))))</f>
        <v>5</v>
      </c>
      <c r="G30" s="70">
        <f t="shared" si="1"/>
        <v>0</v>
      </c>
      <c r="H30" s="70">
        <f t="shared" si="2"/>
        <v>5</v>
      </c>
      <c r="I30" s="70">
        <f>$C$9*H30</f>
        <v>50</v>
      </c>
      <c r="J30" s="4"/>
      <c r="K30" s="35"/>
      <c r="L30" s="35"/>
    </row>
    <row r="31" spans="1:12" ht="18" customHeight="1" x14ac:dyDescent="0.2">
      <c r="A31" s="4"/>
      <c r="B31" s="9" t="s">
        <v>36</v>
      </c>
      <c r="C31" s="87" t="s">
        <v>194</v>
      </c>
      <c r="D31" s="87"/>
      <c r="E31" s="87"/>
      <c r="F31" s="87"/>
      <c r="G31" s="87"/>
      <c r="H31" s="87"/>
      <c r="I31" s="87"/>
      <c r="J31" s="4"/>
    </row>
    <row r="32" spans="1:12" ht="20.100000000000001" customHeight="1" x14ac:dyDescent="0.2">
      <c r="A32" s="4"/>
      <c r="B32" s="86" t="s">
        <v>35</v>
      </c>
      <c r="C32" s="85" t="s">
        <v>34</v>
      </c>
      <c r="D32" s="85"/>
      <c r="E32" s="85"/>
      <c r="F32" s="85"/>
      <c r="G32" s="85"/>
      <c r="H32" s="85"/>
      <c r="I32" s="85"/>
      <c r="J32" s="4"/>
    </row>
    <row r="33" spans="1:10" ht="20.100000000000001" customHeight="1" x14ac:dyDescent="0.2">
      <c r="A33" s="4"/>
      <c r="B33" s="86"/>
      <c r="C33" s="85" t="s">
        <v>34</v>
      </c>
      <c r="D33" s="85"/>
      <c r="E33" s="85"/>
      <c r="F33" s="85"/>
      <c r="G33" s="85"/>
      <c r="H33" s="85"/>
      <c r="I33" s="85"/>
      <c r="J33" s="4"/>
    </row>
    <row r="34" spans="1:10" ht="20.100000000000001" customHeight="1" x14ac:dyDescent="0.2">
      <c r="A34" s="4"/>
      <c r="B34" s="86"/>
      <c r="C34" s="85" t="s">
        <v>34</v>
      </c>
      <c r="D34" s="85"/>
      <c r="E34" s="85"/>
      <c r="F34" s="85"/>
      <c r="G34" s="85"/>
      <c r="H34" s="85"/>
      <c r="I34" s="85"/>
      <c r="J34" s="4"/>
    </row>
    <row r="35" spans="1:10" ht="20.100000000000001" customHeight="1" x14ac:dyDescent="0.2">
      <c r="A35" s="4"/>
      <c r="B35" s="86"/>
      <c r="C35" s="85" t="s">
        <v>34</v>
      </c>
      <c r="D35" s="85"/>
      <c r="E35" s="85"/>
      <c r="F35" s="85"/>
      <c r="G35" s="85"/>
      <c r="H35" s="85"/>
      <c r="I35" s="85"/>
      <c r="J35" s="4"/>
    </row>
    <row r="36" spans="1:10" ht="20.100000000000001" customHeight="1" x14ac:dyDescent="0.2">
      <c r="A36" s="4"/>
      <c r="B36" s="86"/>
      <c r="C36" s="85" t="s">
        <v>34</v>
      </c>
      <c r="D36" s="85"/>
      <c r="E36" s="85"/>
      <c r="F36" s="85"/>
      <c r="G36" s="85"/>
      <c r="H36" s="85"/>
      <c r="I36" s="85"/>
      <c r="J36" s="4"/>
    </row>
    <row r="37" spans="1:10" ht="21.75" customHeight="1" x14ac:dyDescent="0.2">
      <c r="A37" s="4"/>
      <c r="B37" s="86"/>
      <c r="C37" s="85" t="s">
        <v>34</v>
      </c>
      <c r="D37" s="85"/>
      <c r="E37" s="85"/>
      <c r="F37" s="85"/>
      <c r="G37" s="85"/>
      <c r="H37" s="85"/>
      <c r="I37" s="85"/>
      <c r="J37" s="4"/>
    </row>
    <row r="38" spans="1:10" ht="9.75" customHeight="1" x14ac:dyDescent="0.2">
      <c r="A38" s="4"/>
      <c r="B38" s="4"/>
      <c r="C38" s="4"/>
      <c r="D38" s="4"/>
      <c r="E38" s="4"/>
      <c r="F38" s="4"/>
      <c r="G38" s="4"/>
      <c r="H38" s="4"/>
      <c r="I38" s="4"/>
      <c r="J38" s="4"/>
    </row>
  </sheetData>
  <mergeCells count="16">
    <mergeCell ref="C37:I37"/>
    <mergeCell ref="C31:I31"/>
    <mergeCell ref="B32:B37"/>
    <mergeCell ref="C32:I32"/>
    <mergeCell ref="C33:I33"/>
    <mergeCell ref="C34:I34"/>
    <mergeCell ref="C35:I35"/>
    <mergeCell ref="C36:I36"/>
    <mergeCell ref="B17:B18"/>
    <mergeCell ref="B2:I2"/>
    <mergeCell ref="C3:D3"/>
    <mergeCell ref="C4:D4"/>
    <mergeCell ref="C5:D5"/>
    <mergeCell ref="C6:I6"/>
    <mergeCell ref="C7:I7"/>
    <mergeCell ref="C8:D8"/>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pane xSplit="2" ySplit="2" topLeftCell="C3" activePane="bottomRight" state="frozen"/>
      <selection pane="topRight" activeCell="B1" sqref="B1"/>
      <selection pane="bottomLeft" activeCell="A2" sqref="A2"/>
      <selection pane="bottomRight" activeCell="C7" sqref="C7:I7"/>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26.25" customHeight="1" x14ac:dyDescent="0.2">
      <c r="A2" s="4"/>
      <c r="B2" s="81" t="str">
        <f>C7</f>
        <v>PA4 : ร้อยละของคณะกรรมการพัฒนาคุณภาพชีวิตระดับอำเภอ (พชอ.) ที่มีคุณภาพ</v>
      </c>
      <c r="C2" s="81"/>
      <c r="D2" s="81"/>
      <c r="E2" s="81"/>
      <c r="F2" s="81"/>
      <c r="G2" s="81"/>
      <c r="H2" s="81"/>
      <c r="I2" s="81"/>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90</v>
      </c>
      <c r="D5" s="83"/>
      <c r="E5" s="17"/>
      <c r="F5" s="17"/>
      <c r="G5" s="17"/>
      <c r="H5" s="17"/>
      <c r="I5" s="17"/>
      <c r="J5" s="4"/>
    </row>
    <row r="6" spans="1:10" ht="20.100000000000001" customHeight="1" x14ac:dyDescent="0.2">
      <c r="A6" s="4"/>
      <c r="B6" s="8" t="s">
        <v>64</v>
      </c>
      <c r="C6" s="78" t="s">
        <v>91</v>
      </c>
      <c r="D6" s="78"/>
      <c r="E6" s="78"/>
      <c r="F6" s="78"/>
      <c r="G6" s="78"/>
      <c r="H6" s="78"/>
      <c r="I6" s="78"/>
      <c r="J6" s="4"/>
    </row>
    <row r="7" spans="1:10" ht="20.100000000000001" customHeight="1" x14ac:dyDescent="0.2">
      <c r="A7" s="4"/>
      <c r="B7" s="8" t="s">
        <v>62</v>
      </c>
      <c r="C7" s="84" t="s">
        <v>92</v>
      </c>
      <c r="D7" s="84"/>
      <c r="E7" s="84"/>
      <c r="F7" s="84"/>
      <c r="G7" s="84"/>
      <c r="H7" s="84"/>
      <c r="I7" s="84"/>
      <c r="J7" s="4"/>
    </row>
    <row r="8" spans="1:10" ht="20.100000000000001" customHeight="1" x14ac:dyDescent="0.2">
      <c r="A8" s="4"/>
      <c r="B8" s="8" t="s">
        <v>73</v>
      </c>
      <c r="C8" s="83" t="s">
        <v>74</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2" t="s">
        <v>75</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83" t="s">
        <v>76</v>
      </c>
      <c r="D12" s="83"/>
      <c r="E12" s="83"/>
      <c r="F12" s="83"/>
      <c r="G12" s="83"/>
      <c r="H12" s="83"/>
      <c r="I12" s="17"/>
      <c r="J12" s="4"/>
    </row>
    <row r="13" spans="1:10" ht="20.100000000000001" customHeight="1" x14ac:dyDescent="0.2">
      <c r="A13" s="4"/>
      <c r="B13" s="6" t="s">
        <v>54</v>
      </c>
      <c r="C13" s="83" t="s">
        <v>77</v>
      </c>
      <c r="D13" s="83"/>
      <c r="E13" s="83"/>
      <c r="F13" s="83"/>
      <c r="G13" s="83"/>
      <c r="H13" s="83"/>
      <c r="I13" s="17"/>
      <c r="J13" s="4"/>
    </row>
    <row r="14" spans="1:10" ht="20.100000000000001" customHeight="1" x14ac:dyDescent="0.2">
      <c r="A14" s="4"/>
      <c r="B14" s="6" t="s">
        <v>53</v>
      </c>
      <c r="C14" s="83" t="s">
        <v>78</v>
      </c>
      <c r="D14" s="83"/>
      <c r="E14" s="83"/>
      <c r="F14" s="83"/>
      <c r="G14" s="83"/>
      <c r="H14" s="83"/>
      <c r="I14" s="17"/>
      <c r="J14" s="4"/>
    </row>
    <row r="15" spans="1:10" ht="20.100000000000001" customHeight="1" x14ac:dyDescent="0.2">
      <c r="A15" s="4"/>
      <c r="B15" s="6" t="s">
        <v>52</v>
      </c>
      <c r="C15" s="83" t="s">
        <v>79</v>
      </c>
      <c r="D15" s="83"/>
      <c r="E15" s="83"/>
      <c r="F15" s="83"/>
      <c r="G15" s="83"/>
      <c r="H15" s="83"/>
      <c r="I15" s="17"/>
      <c r="J15" s="4"/>
    </row>
    <row r="16" spans="1:10" ht="20.100000000000001" customHeight="1" x14ac:dyDescent="0.2">
      <c r="A16" s="4"/>
      <c r="B16" s="6" t="s">
        <v>51</v>
      </c>
      <c r="C16" s="88" t="s">
        <v>80</v>
      </c>
      <c r="D16" s="88"/>
      <c r="E16" s="88"/>
      <c r="F16" s="88"/>
      <c r="G16" s="88"/>
      <c r="H16" s="88"/>
      <c r="I16" s="17"/>
      <c r="J16" s="4"/>
    </row>
    <row r="17" spans="1:10" ht="20.100000000000001" customHeight="1" x14ac:dyDescent="0.2">
      <c r="A17" s="4"/>
      <c r="B17" s="79" t="s">
        <v>50</v>
      </c>
      <c r="C17" s="92" t="s">
        <v>81</v>
      </c>
      <c r="D17" s="93"/>
      <c r="E17" s="94"/>
      <c r="F17" s="18" t="s">
        <v>46</v>
      </c>
      <c r="G17" s="18" t="s">
        <v>82</v>
      </c>
      <c r="H17" s="18" t="s">
        <v>44</v>
      </c>
      <c r="I17" s="18" t="s">
        <v>11</v>
      </c>
      <c r="J17" s="4"/>
    </row>
    <row r="18" spans="1:10" ht="20.100000000000001" customHeight="1" x14ac:dyDescent="0.2">
      <c r="A18" s="4"/>
      <c r="B18" s="80"/>
      <c r="C18" s="92" t="s">
        <v>83</v>
      </c>
      <c r="D18" s="93"/>
      <c r="E18" s="94"/>
      <c r="F18" s="18" t="s">
        <v>40</v>
      </c>
      <c r="G18" s="18" t="s">
        <v>39</v>
      </c>
      <c r="H18" s="18" t="s">
        <v>38</v>
      </c>
      <c r="I18" s="18" t="s">
        <v>37</v>
      </c>
      <c r="J18" s="4"/>
    </row>
    <row r="19" spans="1:10" ht="20.100000000000001" customHeight="1" x14ac:dyDescent="0.2">
      <c r="A19" s="4"/>
      <c r="B19" s="2" t="s">
        <v>10</v>
      </c>
      <c r="C19" s="89" t="s">
        <v>195</v>
      </c>
      <c r="D19" s="90"/>
      <c r="E19" s="91"/>
      <c r="F19" s="71">
        <v>3</v>
      </c>
      <c r="G19" s="71">
        <v>0.75</v>
      </c>
      <c r="H19" s="20">
        <f>F19+G19</f>
        <v>3.75</v>
      </c>
      <c r="I19" s="20">
        <f>$C$9*H19</f>
        <v>37.5</v>
      </c>
      <c r="J19" s="4"/>
    </row>
    <row r="20" spans="1:10" ht="20.100000000000001" customHeight="1" x14ac:dyDescent="0.2">
      <c r="A20" s="4"/>
      <c r="B20" s="2" t="s">
        <v>0</v>
      </c>
      <c r="C20" s="89" t="s">
        <v>195</v>
      </c>
      <c r="D20" s="90"/>
      <c r="E20" s="91"/>
      <c r="F20" s="71">
        <v>3</v>
      </c>
      <c r="G20" s="71">
        <v>0.25</v>
      </c>
      <c r="H20" s="20">
        <f t="shared" ref="H20:H29" si="0">F20+G20</f>
        <v>3.25</v>
      </c>
      <c r="I20" s="20">
        <f t="shared" ref="I20:I30" si="1">$C$9*H20</f>
        <v>32.5</v>
      </c>
      <c r="J20" s="4"/>
    </row>
    <row r="21" spans="1:10" ht="20.100000000000001" customHeight="1" x14ac:dyDescent="0.2">
      <c r="A21" s="4"/>
      <c r="B21" s="2" t="s">
        <v>1</v>
      </c>
      <c r="C21" s="89" t="s">
        <v>327</v>
      </c>
      <c r="D21" s="90"/>
      <c r="E21" s="91"/>
      <c r="F21" s="71">
        <v>4</v>
      </c>
      <c r="G21" s="71">
        <v>0</v>
      </c>
      <c r="H21" s="20">
        <f t="shared" si="0"/>
        <v>4</v>
      </c>
      <c r="I21" s="20">
        <f t="shared" si="1"/>
        <v>40</v>
      </c>
      <c r="J21" s="4"/>
    </row>
    <row r="22" spans="1:10" ht="20.100000000000001" customHeight="1" x14ac:dyDescent="0.2">
      <c r="A22" s="4"/>
      <c r="B22" s="2" t="s">
        <v>2</v>
      </c>
      <c r="C22" s="89" t="s">
        <v>195</v>
      </c>
      <c r="D22" s="90"/>
      <c r="E22" s="91"/>
      <c r="F22" s="71">
        <v>3</v>
      </c>
      <c r="G22" s="71">
        <v>0</v>
      </c>
      <c r="H22" s="20">
        <f t="shared" si="0"/>
        <v>3</v>
      </c>
      <c r="I22" s="20">
        <f t="shared" si="1"/>
        <v>30</v>
      </c>
      <c r="J22" s="4"/>
    </row>
    <row r="23" spans="1:10" ht="20.100000000000001" customHeight="1" x14ac:dyDescent="0.2">
      <c r="A23" s="4"/>
      <c r="B23" s="2" t="s">
        <v>3</v>
      </c>
      <c r="C23" s="89" t="s">
        <v>195</v>
      </c>
      <c r="D23" s="90"/>
      <c r="E23" s="91"/>
      <c r="F23" s="71">
        <v>3</v>
      </c>
      <c r="G23" s="71">
        <v>0.75</v>
      </c>
      <c r="H23" s="20">
        <f t="shared" si="0"/>
        <v>3.75</v>
      </c>
      <c r="I23" s="20">
        <f t="shared" si="1"/>
        <v>37.5</v>
      </c>
      <c r="J23" s="4"/>
    </row>
    <row r="24" spans="1:10" ht="20.100000000000001" customHeight="1" x14ac:dyDescent="0.2">
      <c r="A24" s="4"/>
      <c r="B24" s="2" t="s">
        <v>4</v>
      </c>
      <c r="C24" s="89" t="s">
        <v>195</v>
      </c>
      <c r="D24" s="90"/>
      <c r="E24" s="91"/>
      <c r="F24" s="71">
        <v>3</v>
      </c>
      <c r="G24" s="71">
        <v>0.75</v>
      </c>
      <c r="H24" s="20">
        <f t="shared" si="0"/>
        <v>3.75</v>
      </c>
      <c r="I24" s="20">
        <f t="shared" si="1"/>
        <v>37.5</v>
      </c>
      <c r="J24" s="4"/>
    </row>
    <row r="25" spans="1:10" ht="20.100000000000001" customHeight="1" x14ac:dyDescent="0.2">
      <c r="A25" s="4"/>
      <c r="B25" s="2" t="s">
        <v>5</v>
      </c>
      <c r="C25" s="89" t="s">
        <v>195</v>
      </c>
      <c r="D25" s="90"/>
      <c r="E25" s="91"/>
      <c r="F25" s="71">
        <v>3</v>
      </c>
      <c r="G25" s="71">
        <v>0.5</v>
      </c>
      <c r="H25" s="20">
        <f t="shared" si="0"/>
        <v>3.5</v>
      </c>
      <c r="I25" s="20">
        <f t="shared" si="1"/>
        <v>35</v>
      </c>
      <c r="J25" s="4"/>
    </row>
    <row r="26" spans="1:10" ht="20.100000000000001" customHeight="1" x14ac:dyDescent="0.2">
      <c r="A26" s="4"/>
      <c r="B26" s="2" t="s">
        <v>14</v>
      </c>
      <c r="C26" s="89" t="s">
        <v>195</v>
      </c>
      <c r="D26" s="90"/>
      <c r="E26" s="91"/>
      <c r="F26" s="71">
        <v>3</v>
      </c>
      <c r="G26" s="71">
        <v>0.5</v>
      </c>
      <c r="H26" s="20">
        <f t="shared" si="0"/>
        <v>3.5</v>
      </c>
      <c r="I26" s="20">
        <f t="shared" si="1"/>
        <v>35</v>
      </c>
      <c r="J26" s="4"/>
    </row>
    <row r="27" spans="1:10" ht="20.100000000000001" customHeight="1" x14ac:dyDescent="0.2">
      <c r="A27" s="4"/>
      <c r="B27" s="3" t="s">
        <v>6</v>
      </c>
      <c r="C27" s="89" t="s">
        <v>195</v>
      </c>
      <c r="D27" s="90"/>
      <c r="E27" s="91"/>
      <c r="F27" s="71">
        <v>3</v>
      </c>
      <c r="G27" s="71">
        <v>0.5</v>
      </c>
      <c r="H27" s="20">
        <f t="shared" si="0"/>
        <v>3.5</v>
      </c>
      <c r="I27" s="20">
        <f t="shared" si="1"/>
        <v>35</v>
      </c>
      <c r="J27" s="4"/>
    </row>
    <row r="28" spans="1:10" ht="20.100000000000001" customHeight="1" x14ac:dyDescent="0.2">
      <c r="A28" s="4"/>
      <c r="B28" s="3" t="s">
        <v>7</v>
      </c>
      <c r="C28" s="89" t="s">
        <v>195</v>
      </c>
      <c r="D28" s="90"/>
      <c r="E28" s="91"/>
      <c r="F28" s="71">
        <v>3</v>
      </c>
      <c r="G28" s="71">
        <v>0.75</v>
      </c>
      <c r="H28" s="20">
        <f t="shared" si="0"/>
        <v>3.75</v>
      </c>
      <c r="I28" s="20">
        <f t="shared" si="1"/>
        <v>37.5</v>
      </c>
      <c r="J28" s="4"/>
    </row>
    <row r="29" spans="1:10" ht="20.100000000000001" customHeight="1" x14ac:dyDescent="0.2">
      <c r="A29" s="4"/>
      <c r="B29" s="3" t="s">
        <v>8</v>
      </c>
      <c r="C29" s="89" t="s">
        <v>195</v>
      </c>
      <c r="D29" s="90"/>
      <c r="E29" s="91"/>
      <c r="F29" s="71">
        <v>3</v>
      </c>
      <c r="G29" s="71">
        <v>0.5</v>
      </c>
      <c r="H29" s="20">
        <f t="shared" si="0"/>
        <v>3.5</v>
      </c>
      <c r="I29" s="20">
        <f t="shared" si="1"/>
        <v>35</v>
      </c>
      <c r="J29" s="4"/>
    </row>
    <row r="30" spans="1:10" ht="20.100000000000001" customHeight="1" x14ac:dyDescent="0.2">
      <c r="A30" s="4"/>
      <c r="B30" s="18" t="s">
        <v>9</v>
      </c>
      <c r="C30" s="95" t="s">
        <v>21</v>
      </c>
      <c r="D30" s="95"/>
      <c r="E30" s="95"/>
      <c r="F30" s="70" t="s">
        <v>21</v>
      </c>
      <c r="G30" s="70" t="s">
        <v>21</v>
      </c>
      <c r="H30" s="70">
        <f>AVERAGE(H19:H29)</f>
        <v>3.5681818181818183</v>
      </c>
      <c r="I30" s="70">
        <f t="shared" si="1"/>
        <v>35.681818181818187</v>
      </c>
      <c r="J30" s="4"/>
    </row>
    <row r="31" spans="1:10" ht="20.100000000000001" customHeight="1" x14ac:dyDescent="0.2">
      <c r="A31" s="4"/>
      <c r="B31" s="9" t="s">
        <v>36</v>
      </c>
      <c r="C31" s="87" t="s">
        <v>34</v>
      </c>
      <c r="D31" s="87"/>
      <c r="E31" s="87"/>
      <c r="F31" s="87"/>
      <c r="G31" s="87"/>
      <c r="H31" s="87"/>
      <c r="I31" s="87"/>
      <c r="J31" s="4"/>
    </row>
    <row r="32" spans="1:10" ht="20.100000000000001" customHeight="1" x14ac:dyDescent="0.2">
      <c r="A32" s="4"/>
      <c r="B32" s="96" t="s">
        <v>84</v>
      </c>
      <c r="C32" s="10" t="s">
        <v>85</v>
      </c>
      <c r="D32" s="97" t="s">
        <v>93</v>
      </c>
      <c r="E32" s="97"/>
      <c r="F32" s="97"/>
      <c r="G32" s="97"/>
      <c r="H32" s="97"/>
      <c r="I32" s="97"/>
      <c r="J32" s="4"/>
    </row>
    <row r="33" spans="1:10" ht="20.100000000000001" customHeight="1" x14ac:dyDescent="0.2">
      <c r="A33" s="4"/>
      <c r="B33" s="96"/>
      <c r="C33" s="10" t="s">
        <v>86</v>
      </c>
      <c r="D33" s="97" t="s">
        <v>196</v>
      </c>
      <c r="E33" s="97"/>
      <c r="F33" s="97"/>
      <c r="G33" s="97"/>
      <c r="H33" s="97"/>
      <c r="I33" s="97"/>
      <c r="J33" s="4"/>
    </row>
    <row r="34" spans="1:10" ht="20.100000000000001" customHeight="1" x14ac:dyDescent="0.2">
      <c r="A34" s="4"/>
      <c r="B34" s="96"/>
      <c r="C34" s="10" t="s">
        <v>87</v>
      </c>
      <c r="D34" s="97" t="s">
        <v>94</v>
      </c>
      <c r="E34" s="97"/>
      <c r="F34" s="97"/>
      <c r="G34" s="97"/>
      <c r="H34" s="97"/>
      <c r="I34" s="97"/>
      <c r="J34" s="4"/>
    </row>
    <row r="35" spans="1:10" ht="20.100000000000001" customHeight="1" x14ac:dyDescent="0.2">
      <c r="A35" s="4"/>
      <c r="B35" s="96"/>
      <c r="C35" s="10" t="s">
        <v>88</v>
      </c>
      <c r="D35" s="97" t="s">
        <v>95</v>
      </c>
      <c r="E35" s="97"/>
      <c r="F35" s="97"/>
      <c r="G35" s="97"/>
      <c r="H35" s="97"/>
      <c r="I35" s="97"/>
      <c r="J35" s="4"/>
    </row>
    <row r="36" spans="1:10" ht="20.100000000000001" customHeight="1" x14ac:dyDescent="0.2">
      <c r="A36" s="4"/>
      <c r="B36" s="96"/>
      <c r="C36" s="10" t="s">
        <v>89</v>
      </c>
      <c r="D36" s="97" t="s">
        <v>197</v>
      </c>
      <c r="E36" s="97"/>
      <c r="F36" s="97"/>
      <c r="G36" s="97"/>
      <c r="H36" s="97"/>
      <c r="I36" s="97"/>
      <c r="J36" s="4"/>
    </row>
    <row r="37" spans="1:10" ht="20.100000000000001" customHeight="1" x14ac:dyDescent="0.2">
      <c r="A37" s="4"/>
      <c r="B37" s="4"/>
      <c r="C37" s="4"/>
      <c r="D37" s="4"/>
      <c r="E37" s="4"/>
      <c r="F37" s="4"/>
      <c r="G37" s="4"/>
      <c r="H37" s="4"/>
      <c r="I37" s="4"/>
      <c r="J37" s="4"/>
    </row>
    <row r="38" spans="1:10" ht="21" x14ac:dyDescent="0.2"/>
    <row r="39" spans="1:10" ht="21" x14ac:dyDescent="0.2"/>
    <row r="40" spans="1:10" ht="21" x14ac:dyDescent="0.2"/>
  </sheetData>
  <mergeCells count="34">
    <mergeCell ref="C28:E28"/>
    <mergeCell ref="C29:E29"/>
    <mergeCell ref="C30:E30"/>
    <mergeCell ref="C31:I31"/>
    <mergeCell ref="B32:B36"/>
    <mergeCell ref="D32:I32"/>
    <mergeCell ref="D33:I33"/>
    <mergeCell ref="D34:I34"/>
    <mergeCell ref="D35:I35"/>
    <mergeCell ref="D36:I36"/>
    <mergeCell ref="C27:E27"/>
    <mergeCell ref="B17:B18"/>
    <mergeCell ref="C17:E17"/>
    <mergeCell ref="C18:E18"/>
    <mergeCell ref="C19:E19"/>
    <mergeCell ref="C20:E20"/>
    <mergeCell ref="C21:E21"/>
    <mergeCell ref="C22:E22"/>
    <mergeCell ref="C23:E23"/>
    <mergeCell ref="C24:E24"/>
    <mergeCell ref="C25:E25"/>
    <mergeCell ref="C26:E26"/>
    <mergeCell ref="C16:H16"/>
    <mergeCell ref="B2:I2"/>
    <mergeCell ref="C3:D3"/>
    <mergeCell ref="C4:D4"/>
    <mergeCell ref="C5:D5"/>
    <mergeCell ref="C6:I6"/>
    <mergeCell ref="C7:I7"/>
    <mergeCell ref="C8:D8"/>
    <mergeCell ref="C12:H12"/>
    <mergeCell ref="C13:H13"/>
    <mergeCell ref="C14:H14"/>
    <mergeCell ref="C15:H15"/>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2" ySplit="2" topLeftCell="C3" activePane="bottomRight" state="frozen"/>
      <selection pane="topRight" activeCell="B1" sqref="B1"/>
      <selection pane="bottomLeft" activeCell="A2" sqref="A2"/>
      <selection pane="bottomRight" activeCell="C7" sqref="C7:I7"/>
    </sheetView>
  </sheetViews>
  <sheetFormatPr defaultRowHeight="20.100000000000001" customHeight="1" x14ac:dyDescent="0.2"/>
  <cols>
    <col min="1" max="1" width="2.375" style="1" customWidth="1"/>
    <col min="2" max="2" width="15" style="1" customWidth="1"/>
    <col min="3" max="4" width="10.875" style="1" customWidth="1"/>
    <col min="5" max="5" width="9.5" style="1" customWidth="1"/>
    <col min="6" max="6" width="6.5" style="1" customWidth="1"/>
    <col min="7" max="8" width="10.25" style="1" customWidth="1"/>
    <col min="9" max="9" width="13.375" style="1" customWidth="1"/>
    <col min="10" max="10" width="2.625" style="1" customWidth="1"/>
    <col min="11" max="11" width="24.5" style="1" customWidth="1"/>
    <col min="12" max="16384" width="9" style="1"/>
  </cols>
  <sheetData>
    <row r="1" spans="1:10" ht="10.5" customHeight="1" x14ac:dyDescent="0.2">
      <c r="A1" s="4"/>
      <c r="B1" s="4"/>
      <c r="C1" s="4"/>
      <c r="D1" s="4"/>
      <c r="E1" s="4"/>
      <c r="F1" s="4"/>
      <c r="G1" s="4"/>
      <c r="H1" s="4"/>
      <c r="I1" s="4"/>
      <c r="J1" s="4"/>
    </row>
    <row r="2" spans="1:10" ht="30" customHeight="1" x14ac:dyDescent="0.2">
      <c r="A2" s="4"/>
      <c r="B2" s="81" t="str">
        <f>C7</f>
        <v>PA5 : ร้อยละของผลิตภัณฑ์อาหารสดและอาหารแปรรูปมีความปลอดภัย (ร้อยละ 85)</v>
      </c>
      <c r="C2" s="81"/>
      <c r="D2" s="81"/>
      <c r="E2" s="81"/>
      <c r="F2" s="81"/>
      <c r="G2" s="81"/>
      <c r="H2" s="81"/>
      <c r="I2" s="81"/>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241608</v>
      </c>
      <c r="D4" s="82"/>
      <c r="E4" s="17"/>
      <c r="F4" s="17"/>
      <c r="G4" s="17"/>
      <c r="H4" s="17"/>
      <c r="I4" s="17"/>
      <c r="J4" s="4"/>
    </row>
    <row r="5" spans="1:10" ht="20.100000000000001" customHeight="1" x14ac:dyDescent="0.2">
      <c r="A5" s="4"/>
      <c r="B5" s="8" t="s">
        <v>66</v>
      </c>
      <c r="C5" s="83" t="s">
        <v>98</v>
      </c>
      <c r="D5" s="83"/>
      <c r="E5" s="17"/>
      <c r="F5" s="17"/>
      <c r="G5" s="17"/>
      <c r="H5" s="17"/>
      <c r="I5" s="17"/>
      <c r="J5" s="4"/>
    </row>
    <row r="6" spans="1:10" ht="20.100000000000001" customHeight="1" x14ac:dyDescent="0.2">
      <c r="A6" s="4"/>
      <c r="B6" s="8" t="s">
        <v>64</v>
      </c>
      <c r="C6" s="78" t="s">
        <v>97</v>
      </c>
      <c r="D6" s="78"/>
      <c r="E6" s="78"/>
      <c r="F6" s="78"/>
      <c r="G6" s="78"/>
      <c r="H6" s="78"/>
      <c r="I6" s="78"/>
      <c r="J6" s="4"/>
    </row>
    <row r="7" spans="1:10" ht="28.5" customHeight="1" x14ac:dyDescent="0.2">
      <c r="A7" s="4"/>
      <c r="B7" s="8" t="s">
        <v>62</v>
      </c>
      <c r="C7" s="84" t="s">
        <v>96</v>
      </c>
      <c r="D7" s="84"/>
      <c r="E7" s="84"/>
      <c r="F7" s="84"/>
      <c r="G7" s="84"/>
      <c r="H7" s="84"/>
      <c r="I7" s="84"/>
      <c r="J7" s="4"/>
    </row>
    <row r="8" spans="1:10" ht="20.100000000000001" customHeight="1" x14ac:dyDescent="0.2">
      <c r="A8" s="4"/>
      <c r="B8" s="8" t="s">
        <v>60</v>
      </c>
      <c r="C8" s="83" t="s">
        <v>59</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2">
        <v>85</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0.100000000000001" customHeight="1" x14ac:dyDescent="0.2">
      <c r="A12" s="4"/>
      <c r="B12" s="6" t="s">
        <v>55</v>
      </c>
      <c r="C12" s="72">
        <v>75</v>
      </c>
      <c r="D12" s="17"/>
      <c r="E12" s="17"/>
      <c r="F12" s="17"/>
      <c r="G12" s="17"/>
      <c r="H12" s="17"/>
      <c r="I12" s="17"/>
      <c r="J12" s="4"/>
    </row>
    <row r="13" spans="1:10" ht="20.100000000000001" customHeight="1" x14ac:dyDescent="0.2">
      <c r="A13" s="4"/>
      <c r="B13" s="6" t="s">
        <v>54</v>
      </c>
      <c r="C13" s="72">
        <v>80</v>
      </c>
      <c r="D13" s="17"/>
      <c r="E13" s="17"/>
      <c r="F13" s="17"/>
      <c r="G13" s="17"/>
      <c r="H13" s="17"/>
      <c r="I13" s="17"/>
      <c r="J13" s="4"/>
    </row>
    <row r="14" spans="1:10" ht="20.100000000000001" customHeight="1" x14ac:dyDescent="0.2">
      <c r="A14" s="4"/>
      <c r="B14" s="6" t="s">
        <v>53</v>
      </c>
      <c r="C14" s="72">
        <v>85</v>
      </c>
      <c r="D14" s="17"/>
      <c r="E14" s="17"/>
      <c r="F14" s="17"/>
      <c r="G14" s="17"/>
      <c r="H14" s="17"/>
      <c r="I14" s="17"/>
      <c r="J14" s="4"/>
    </row>
    <row r="15" spans="1:10" ht="20.100000000000001" customHeight="1" x14ac:dyDescent="0.2">
      <c r="A15" s="4"/>
      <c r="B15" s="6" t="s">
        <v>52</v>
      </c>
      <c r="C15" s="72">
        <v>90</v>
      </c>
      <c r="D15" s="17"/>
      <c r="E15" s="17"/>
      <c r="F15" s="17"/>
      <c r="G15" s="17"/>
      <c r="H15" s="17"/>
      <c r="I15" s="17"/>
      <c r="J15" s="4"/>
    </row>
    <row r="16" spans="1:10" ht="20.100000000000001" customHeight="1" x14ac:dyDescent="0.2">
      <c r="A16" s="4"/>
      <c r="B16" s="6" t="s">
        <v>51</v>
      </c>
      <c r="C16" s="72">
        <v>95</v>
      </c>
      <c r="D16" s="17"/>
      <c r="E16" s="17"/>
      <c r="F16" s="17"/>
      <c r="G16" s="17"/>
      <c r="H16" s="17"/>
      <c r="I16" s="17"/>
      <c r="J16" s="4"/>
    </row>
    <row r="17" spans="1:10" ht="21" x14ac:dyDescent="0.2">
      <c r="A17" s="4"/>
      <c r="B17" s="79" t="s">
        <v>50</v>
      </c>
      <c r="C17" s="70" t="s">
        <v>49</v>
      </c>
      <c r="D17" s="18" t="s">
        <v>48</v>
      </c>
      <c r="E17" s="18" t="s">
        <v>47</v>
      </c>
      <c r="F17" s="18" t="s">
        <v>46</v>
      </c>
      <c r="G17" s="18" t="s">
        <v>45</v>
      </c>
      <c r="H17" s="18" t="s">
        <v>44</v>
      </c>
      <c r="I17" s="18" t="s">
        <v>11</v>
      </c>
      <c r="J17" s="4"/>
    </row>
    <row r="18" spans="1:10" ht="23.25" customHeight="1" x14ac:dyDescent="0.2">
      <c r="A18" s="4"/>
      <c r="B18" s="80"/>
      <c r="C18" s="70" t="s">
        <v>43</v>
      </c>
      <c r="D18" s="18" t="s">
        <v>42</v>
      </c>
      <c r="E18" s="18" t="s">
        <v>41</v>
      </c>
      <c r="F18" s="18" t="s">
        <v>40</v>
      </c>
      <c r="G18" s="18" t="s">
        <v>39</v>
      </c>
      <c r="H18" s="18" t="s">
        <v>38</v>
      </c>
      <c r="I18" s="18" t="s">
        <v>37</v>
      </c>
      <c r="J18" s="4"/>
    </row>
    <row r="19" spans="1:10" ht="20.100000000000001" customHeight="1" x14ac:dyDescent="0.2">
      <c r="A19" s="4"/>
      <c r="B19" s="2" t="s">
        <v>10</v>
      </c>
      <c r="C19" s="24">
        <v>910</v>
      </c>
      <c r="D19" s="24">
        <v>950</v>
      </c>
      <c r="E19" s="20">
        <f>C19/D19*100</f>
        <v>95.78947368421052</v>
      </c>
      <c r="F19" s="20">
        <f>IF(E19&lt;=$C$13,1,IF(E19&lt;$C$14,2,IF(E19&lt;$C$15,3,IF(E19&lt;$C$16,4,IF(E19&gt;=$C$16,5)))))</f>
        <v>5</v>
      </c>
      <c r="G19" s="20">
        <f>IF(E19&lt;=$C$12,0,IF(E19&lt;=$C$13,((E19-$C$12)/($C$13-$C$12)),IF(E19&lt;$C$14,((E19-$C$13)/($C$14-$C$13)),IF(E19&lt;$C$15,((E19-$C$14)/($C$15-$C$14)),IF(E19&lt;$C$16,((E19-$C$15)/($C$16-$C$15)),IF(E19&gt;=$C$16,0))))))</f>
        <v>0</v>
      </c>
      <c r="H19" s="20">
        <f>F19+G19</f>
        <v>5</v>
      </c>
      <c r="I19" s="20">
        <f>$C$9*H19</f>
        <v>50</v>
      </c>
      <c r="J19" s="4"/>
    </row>
    <row r="20" spans="1:10" ht="20.100000000000001" customHeight="1" x14ac:dyDescent="0.2">
      <c r="A20" s="4"/>
      <c r="B20" s="2" t="s">
        <v>0</v>
      </c>
      <c r="C20" s="24">
        <v>1148</v>
      </c>
      <c r="D20" s="24">
        <v>1150</v>
      </c>
      <c r="E20" s="20">
        <f t="shared" ref="E20:E30" si="0">C20/D20*100</f>
        <v>99.826086956521749</v>
      </c>
      <c r="F20" s="20">
        <f t="shared" ref="F20:F30" si="1">IF(E20&lt;=$C$13,1,IF(E20&lt;$C$14,2,IF(E20&lt;$C$15,3,IF(E20&lt;$C$16,4,IF(E20&gt;=$C$16,5)))))</f>
        <v>5</v>
      </c>
      <c r="G20" s="20">
        <f t="shared" ref="G20:G30" si="2">IF(E20&lt;=$C$12,0,IF(E20&lt;=$C$13,((E20-$C$12)/($C$13-$C$12)),IF(E20&lt;$C$14,((E20-$C$13)/($C$14-$C$13)),IF(E20&lt;$C$15,((E20-$C$14)/($C$15-$C$14)),IF(E20&lt;$C$16,((E20-$C$15)/($C$16-$C$15)),IF(E20&gt;=$C$16,0))))))</f>
        <v>0</v>
      </c>
      <c r="H20" s="20">
        <f t="shared" ref="H20:H30" si="3">F20+G20</f>
        <v>5</v>
      </c>
      <c r="I20" s="20">
        <f t="shared" ref="I20:I29" si="4">$C$9*H20</f>
        <v>50</v>
      </c>
      <c r="J20" s="4"/>
    </row>
    <row r="21" spans="1:10" ht="20.100000000000001" customHeight="1" x14ac:dyDescent="0.2">
      <c r="A21" s="4"/>
      <c r="B21" s="2" t="s">
        <v>1</v>
      </c>
      <c r="C21" s="24">
        <v>3566</v>
      </c>
      <c r="D21" s="24">
        <v>3567</v>
      </c>
      <c r="E21" s="20">
        <f t="shared" si="0"/>
        <v>99.971965236893752</v>
      </c>
      <c r="F21" s="20">
        <f t="shared" si="1"/>
        <v>5</v>
      </c>
      <c r="G21" s="20">
        <f t="shared" si="2"/>
        <v>0</v>
      </c>
      <c r="H21" s="20">
        <f t="shared" si="3"/>
        <v>5</v>
      </c>
      <c r="I21" s="20">
        <f t="shared" si="4"/>
        <v>50</v>
      </c>
      <c r="J21" s="4"/>
    </row>
    <row r="22" spans="1:10" ht="20.100000000000001" customHeight="1" x14ac:dyDescent="0.2">
      <c r="A22" s="4"/>
      <c r="B22" s="2" t="s">
        <v>2</v>
      </c>
      <c r="C22" s="24">
        <v>1407</v>
      </c>
      <c r="D22" s="24">
        <v>1410</v>
      </c>
      <c r="E22" s="20">
        <f t="shared" si="0"/>
        <v>99.787234042553195</v>
      </c>
      <c r="F22" s="20">
        <f t="shared" si="1"/>
        <v>5</v>
      </c>
      <c r="G22" s="20">
        <f t="shared" si="2"/>
        <v>0</v>
      </c>
      <c r="H22" s="20">
        <f t="shared" si="3"/>
        <v>5</v>
      </c>
      <c r="I22" s="20">
        <f t="shared" si="4"/>
        <v>50</v>
      </c>
      <c r="J22" s="4"/>
    </row>
    <row r="23" spans="1:10" ht="20.100000000000001" customHeight="1" x14ac:dyDescent="0.2">
      <c r="A23" s="4"/>
      <c r="B23" s="2" t="s">
        <v>3</v>
      </c>
      <c r="C23" s="24">
        <v>2496</v>
      </c>
      <c r="D23" s="24">
        <v>2509</v>
      </c>
      <c r="E23" s="20">
        <f t="shared" si="0"/>
        <v>99.481865284974091</v>
      </c>
      <c r="F23" s="20">
        <f t="shared" si="1"/>
        <v>5</v>
      </c>
      <c r="G23" s="20">
        <f t="shared" si="2"/>
        <v>0</v>
      </c>
      <c r="H23" s="20">
        <f t="shared" si="3"/>
        <v>5</v>
      </c>
      <c r="I23" s="20">
        <f t="shared" si="4"/>
        <v>50</v>
      </c>
      <c r="J23" s="4"/>
    </row>
    <row r="24" spans="1:10" ht="20.100000000000001" customHeight="1" x14ac:dyDescent="0.2">
      <c r="A24" s="4"/>
      <c r="B24" s="2" t="s">
        <v>4</v>
      </c>
      <c r="C24" s="24">
        <v>1469</v>
      </c>
      <c r="D24" s="24">
        <v>1499</v>
      </c>
      <c r="E24" s="20">
        <f t="shared" si="0"/>
        <v>97.998665777184783</v>
      </c>
      <c r="F24" s="20">
        <f t="shared" si="1"/>
        <v>5</v>
      </c>
      <c r="G24" s="20">
        <f t="shared" si="2"/>
        <v>0</v>
      </c>
      <c r="H24" s="20">
        <f t="shared" si="3"/>
        <v>5</v>
      </c>
      <c r="I24" s="20">
        <f t="shared" si="4"/>
        <v>50</v>
      </c>
      <c r="J24" s="4"/>
    </row>
    <row r="25" spans="1:10" ht="20.100000000000001" customHeight="1" x14ac:dyDescent="0.2">
      <c r="A25" s="4"/>
      <c r="B25" s="2" t="s">
        <v>5</v>
      </c>
      <c r="C25" s="24">
        <v>175</v>
      </c>
      <c r="D25" s="24">
        <v>178</v>
      </c>
      <c r="E25" s="20">
        <f t="shared" si="0"/>
        <v>98.31460674157303</v>
      </c>
      <c r="F25" s="20">
        <f t="shared" si="1"/>
        <v>5</v>
      </c>
      <c r="G25" s="20">
        <f t="shared" si="2"/>
        <v>0</v>
      </c>
      <c r="H25" s="20">
        <f t="shared" si="3"/>
        <v>5</v>
      </c>
      <c r="I25" s="20">
        <f t="shared" si="4"/>
        <v>50</v>
      </c>
      <c r="J25" s="4"/>
    </row>
    <row r="26" spans="1:10" ht="20.100000000000001" customHeight="1" x14ac:dyDescent="0.2">
      <c r="A26" s="4"/>
      <c r="B26" s="2" t="s">
        <v>14</v>
      </c>
      <c r="C26" s="24">
        <v>1829</v>
      </c>
      <c r="D26" s="24">
        <v>1843</v>
      </c>
      <c r="E26" s="20">
        <f t="shared" si="0"/>
        <v>99.240368963646233</v>
      </c>
      <c r="F26" s="20">
        <f t="shared" si="1"/>
        <v>5</v>
      </c>
      <c r="G26" s="20">
        <f t="shared" si="2"/>
        <v>0</v>
      </c>
      <c r="H26" s="20">
        <f t="shared" si="3"/>
        <v>5</v>
      </c>
      <c r="I26" s="20">
        <f t="shared" si="4"/>
        <v>50</v>
      </c>
      <c r="J26" s="4"/>
    </row>
    <row r="27" spans="1:10" ht="20.100000000000001" customHeight="1" x14ac:dyDescent="0.2">
      <c r="A27" s="4"/>
      <c r="B27" s="3" t="s">
        <v>6</v>
      </c>
      <c r="C27" s="24">
        <v>901</v>
      </c>
      <c r="D27" s="24">
        <v>901</v>
      </c>
      <c r="E27" s="20">
        <f t="shared" si="0"/>
        <v>100</v>
      </c>
      <c r="F27" s="20">
        <f t="shared" si="1"/>
        <v>5</v>
      </c>
      <c r="G27" s="20">
        <f t="shared" si="2"/>
        <v>0</v>
      </c>
      <c r="H27" s="20">
        <f t="shared" si="3"/>
        <v>5</v>
      </c>
      <c r="I27" s="20">
        <f t="shared" si="4"/>
        <v>50</v>
      </c>
      <c r="J27" s="4"/>
    </row>
    <row r="28" spans="1:10" ht="20.100000000000001" customHeight="1" x14ac:dyDescent="0.2">
      <c r="A28" s="4"/>
      <c r="B28" s="3" t="s">
        <v>7</v>
      </c>
      <c r="C28" s="24">
        <v>578</v>
      </c>
      <c r="D28" s="24">
        <v>590</v>
      </c>
      <c r="E28" s="20">
        <f t="shared" si="0"/>
        <v>97.966101694915253</v>
      </c>
      <c r="F28" s="20">
        <f t="shared" si="1"/>
        <v>5</v>
      </c>
      <c r="G28" s="20">
        <f t="shared" si="2"/>
        <v>0</v>
      </c>
      <c r="H28" s="20">
        <f t="shared" si="3"/>
        <v>5</v>
      </c>
      <c r="I28" s="20">
        <f t="shared" si="4"/>
        <v>50</v>
      </c>
      <c r="J28" s="4"/>
    </row>
    <row r="29" spans="1:10" ht="20.100000000000001" customHeight="1" x14ac:dyDescent="0.2">
      <c r="A29" s="4"/>
      <c r="B29" s="3" t="s">
        <v>8</v>
      </c>
      <c r="C29" s="24">
        <v>654</v>
      </c>
      <c r="D29" s="24">
        <v>656</v>
      </c>
      <c r="E29" s="20">
        <f t="shared" si="0"/>
        <v>99.695121951219505</v>
      </c>
      <c r="F29" s="20">
        <f t="shared" si="1"/>
        <v>5</v>
      </c>
      <c r="G29" s="20">
        <f t="shared" si="2"/>
        <v>0</v>
      </c>
      <c r="H29" s="20">
        <f t="shared" si="3"/>
        <v>5</v>
      </c>
      <c r="I29" s="20">
        <f t="shared" si="4"/>
        <v>50</v>
      </c>
      <c r="J29" s="4"/>
    </row>
    <row r="30" spans="1:10" ht="20.100000000000001" customHeight="1" x14ac:dyDescent="0.2">
      <c r="A30" s="4"/>
      <c r="B30" s="18" t="s">
        <v>9</v>
      </c>
      <c r="C30" s="25">
        <f>SUM(C19:C29)</f>
        <v>15133</v>
      </c>
      <c r="D30" s="25">
        <f>SUM(D19:D29)</f>
        <v>15253</v>
      </c>
      <c r="E30" s="70">
        <f t="shared" si="0"/>
        <v>99.213269520750018</v>
      </c>
      <c r="F30" s="70">
        <f t="shared" si="1"/>
        <v>5</v>
      </c>
      <c r="G30" s="70">
        <f t="shared" si="2"/>
        <v>0</v>
      </c>
      <c r="H30" s="70">
        <f t="shared" si="3"/>
        <v>5</v>
      </c>
      <c r="I30" s="70">
        <f>$C$9*H30</f>
        <v>50</v>
      </c>
      <c r="J30" s="4"/>
    </row>
    <row r="31" spans="1:10" ht="20.100000000000001" customHeight="1" x14ac:dyDescent="0.2">
      <c r="A31" s="4"/>
      <c r="B31" s="5" t="s">
        <v>36</v>
      </c>
      <c r="C31" s="85" t="s">
        <v>198</v>
      </c>
      <c r="D31" s="85"/>
      <c r="E31" s="85"/>
      <c r="F31" s="85"/>
      <c r="G31" s="85"/>
      <c r="H31" s="85"/>
      <c r="I31" s="85"/>
      <c r="J31" s="4"/>
    </row>
    <row r="32" spans="1:10" ht="20.100000000000001" customHeight="1" x14ac:dyDescent="0.2">
      <c r="A32" s="4"/>
      <c r="B32" s="86" t="s">
        <v>35</v>
      </c>
      <c r="C32" s="85" t="s">
        <v>328</v>
      </c>
      <c r="D32" s="85"/>
      <c r="E32" s="85"/>
      <c r="F32" s="85"/>
      <c r="G32" s="85"/>
      <c r="H32" s="85"/>
      <c r="I32" s="85"/>
      <c r="J32" s="4"/>
    </row>
    <row r="33" spans="1:10" ht="20.100000000000001" customHeight="1" x14ac:dyDescent="0.2">
      <c r="A33" s="4"/>
      <c r="B33" s="86"/>
      <c r="C33" s="85" t="s">
        <v>329</v>
      </c>
      <c r="D33" s="85"/>
      <c r="E33" s="85"/>
      <c r="F33" s="85"/>
      <c r="G33" s="85"/>
      <c r="H33" s="85"/>
      <c r="I33" s="85"/>
      <c r="J33" s="4"/>
    </row>
    <row r="34" spans="1:10" ht="20.100000000000001" customHeight="1" x14ac:dyDescent="0.2">
      <c r="A34" s="4"/>
      <c r="B34" s="86"/>
      <c r="C34" s="85" t="s">
        <v>330</v>
      </c>
      <c r="D34" s="85"/>
      <c r="E34" s="85"/>
      <c r="F34" s="85"/>
      <c r="G34" s="85"/>
      <c r="H34" s="85"/>
      <c r="I34" s="85"/>
      <c r="J34" s="4"/>
    </row>
    <row r="35" spans="1:10" ht="20.100000000000001" customHeight="1" x14ac:dyDescent="0.2">
      <c r="A35" s="4"/>
      <c r="B35" s="86"/>
      <c r="C35" s="15" t="s">
        <v>199</v>
      </c>
      <c r="D35" s="15" t="s">
        <v>200</v>
      </c>
      <c r="E35" s="15" t="s">
        <v>201</v>
      </c>
      <c r="F35" s="15" t="s">
        <v>331</v>
      </c>
      <c r="G35" s="15" t="s">
        <v>332</v>
      </c>
      <c r="H35" s="15" t="s">
        <v>333</v>
      </c>
      <c r="I35" s="15" t="s">
        <v>334</v>
      </c>
      <c r="J35" s="4"/>
    </row>
    <row r="36" spans="1:10" ht="20.100000000000001" customHeight="1" x14ac:dyDescent="0.2">
      <c r="A36" s="4"/>
      <c r="B36" s="86"/>
      <c r="C36" s="85" t="s">
        <v>202</v>
      </c>
      <c r="D36" s="85"/>
      <c r="E36" s="85"/>
      <c r="F36" s="85"/>
      <c r="G36" s="85"/>
      <c r="H36" s="85"/>
      <c r="I36" s="85"/>
      <c r="J36" s="4"/>
    </row>
    <row r="37" spans="1:10" ht="21.75" customHeight="1" x14ac:dyDescent="0.2">
      <c r="A37" s="4"/>
      <c r="B37" s="86"/>
      <c r="C37" s="85" t="s">
        <v>203</v>
      </c>
      <c r="D37" s="85"/>
      <c r="E37" s="85"/>
      <c r="F37" s="85"/>
      <c r="G37" s="85"/>
      <c r="H37" s="85"/>
      <c r="I37" s="85"/>
      <c r="J37" s="4"/>
    </row>
    <row r="38" spans="1:10" ht="9.75" customHeight="1" x14ac:dyDescent="0.2">
      <c r="A38" s="4"/>
      <c r="B38" s="4"/>
      <c r="C38" s="4"/>
      <c r="D38" s="4"/>
      <c r="E38" s="4"/>
      <c r="F38" s="4"/>
      <c r="G38" s="4"/>
      <c r="H38" s="4"/>
      <c r="I38" s="4"/>
      <c r="J38" s="4"/>
    </row>
  </sheetData>
  <mergeCells count="15">
    <mergeCell ref="B32:B37"/>
    <mergeCell ref="C32:I32"/>
    <mergeCell ref="C33:I33"/>
    <mergeCell ref="C36:I36"/>
    <mergeCell ref="C34:I34"/>
    <mergeCell ref="C37:I37"/>
    <mergeCell ref="C31:I31"/>
    <mergeCell ref="C6:I6"/>
    <mergeCell ref="B17:B18"/>
    <mergeCell ref="B2:I2"/>
    <mergeCell ref="C4:D4"/>
    <mergeCell ref="C8:D8"/>
    <mergeCell ref="C5:D5"/>
    <mergeCell ref="C3:D3"/>
    <mergeCell ref="C7:I7"/>
  </mergeCells>
  <pageMargins left="0.33" right="0.16" top="0.69" bottom="0.26" header="0.22" footer="0.16"/>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2" ySplit="2" topLeftCell="C3" activePane="bottomRight" state="frozen"/>
      <selection pane="topRight" activeCell="B1" sqref="B1"/>
      <selection pane="bottomLeft" activeCell="A2" sqref="A2"/>
      <selection pane="bottomRight" activeCell="G26" sqref="G26"/>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36" customHeight="1" x14ac:dyDescent="0.2">
      <c r="A2" s="4"/>
      <c r="B2" s="99" t="str">
        <f>C7</f>
        <v>PA6.1 : ร้อยละของโรงพยาบาลที่พัฒนาอนามัยสิ่งแวดล้อมได้ตามเกณฑ์ GREEN &amp; CLEAN Hospital  (ร้อยละ 100)...     รพศ./รพช.</v>
      </c>
      <c r="C2" s="99"/>
      <c r="D2" s="99"/>
      <c r="E2" s="99"/>
      <c r="F2" s="99"/>
      <c r="G2" s="99"/>
      <c r="H2" s="99"/>
      <c r="I2" s="99"/>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22462</v>
      </c>
      <c r="D4" s="82"/>
      <c r="E4" s="17"/>
      <c r="F4" s="17"/>
      <c r="G4" s="17"/>
      <c r="H4" s="17"/>
      <c r="I4" s="17"/>
      <c r="J4" s="4"/>
    </row>
    <row r="5" spans="1:10" ht="20.100000000000001" customHeight="1" x14ac:dyDescent="0.2">
      <c r="A5" s="4"/>
      <c r="B5" s="8" t="s">
        <v>66</v>
      </c>
      <c r="C5" s="83" t="s">
        <v>99</v>
      </c>
      <c r="D5" s="83"/>
      <c r="E5" s="17"/>
      <c r="F5" s="17"/>
      <c r="G5" s="17"/>
      <c r="H5" s="17"/>
      <c r="I5" s="17"/>
      <c r="J5" s="4"/>
    </row>
    <row r="6" spans="1:10" ht="20.100000000000001" customHeight="1" x14ac:dyDescent="0.2">
      <c r="A6" s="4"/>
      <c r="B6" s="8" t="s">
        <v>64</v>
      </c>
      <c r="C6" s="78" t="s">
        <v>100</v>
      </c>
      <c r="D6" s="78"/>
      <c r="E6" s="78"/>
      <c r="F6" s="78"/>
      <c r="G6" s="78"/>
      <c r="H6" s="78"/>
      <c r="I6" s="78"/>
      <c r="J6" s="4"/>
    </row>
    <row r="7" spans="1:10" ht="40.5" customHeight="1" x14ac:dyDescent="0.2">
      <c r="A7" s="4"/>
      <c r="B7" s="8" t="s">
        <v>62</v>
      </c>
      <c r="C7" s="84" t="s">
        <v>101</v>
      </c>
      <c r="D7" s="84"/>
      <c r="E7" s="84"/>
      <c r="F7" s="84"/>
      <c r="G7" s="84"/>
      <c r="H7" s="84"/>
      <c r="I7" s="84"/>
      <c r="J7" s="4"/>
    </row>
    <row r="8" spans="1:10" ht="20.100000000000001" customHeight="1" x14ac:dyDescent="0.2">
      <c r="A8" s="4"/>
      <c r="B8" s="8" t="s">
        <v>73</v>
      </c>
      <c r="C8" s="83" t="s">
        <v>74</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2" t="s">
        <v>75</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24" customHeight="1" x14ac:dyDescent="0.2">
      <c r="A12" s="4"/>
      <c r="B12" s="6" t="s">
        <v>55</v>
      </c>
      <c r="C12" s="78" t="s">
        <v>204</v>
      </c>
      <c r="D12" s="78"/>
      <c r="E12" s="78"/>
      <c r="F12" s="78" t="s">
        <v>205</v>
      </c>
      <c r="G12" s="78"/>
      <c r="H12" s="78"/>
      <c r="I12" s="17"/>
      <c r="J12" s="4"/>
    </row>
    <row r="13" spans="1:10" ht="27.75" customHeight="1" x14ac:dyDescent="0.2">
      <c r="A13" s="4"/>
      <c r="B13" s="6" t="s">
        <v>54</v>
      </c>
      <c r="C13" s="78" t="s">
        <v>206</v>
      </c>
      <c r="D13" s="78"/>
      <c r="E13" s="78"/>
      <c r="F13" s="78" t="s">
        <v>207</v>
      </c>
      <c r="G13" s="78"/>
      <c r="H13" s="78"/>
      <c r="I13" s="17"/>
      <c r="J13" s="4"/>
    </row>
    <row r="14" spans="1:10" ht="27.75" customHeight="1" x14ac:dyDescent="0.2">
      <c r="A14" s="4"/>
      <c r="B14" s="6" t="s">
        <v>53</v>
      </c>
      <c r="C14" s="78" t="s">
        <v>306</v>
      </c>
      <c r="D14" s="78"/>
      <c r="E14" s="78"/>
      <c r="F14" s="78" t="s">
        <v>208</v>
      </c>
      <c r="G14" s="78"/>
      <c r="H14" s="78"/>
      <c r="I14" s="17"/>
      <c r="J14" s="4"/>
    </row>
    <row r="15" spans="1:10" ht="21.75" customHeight="1" x14ac:dyDescent="0.2">
      <c r="A15" s="4"/>
      <c r="B15" s="6" t="s">
        <v>52</v>
      </c>
      <c r="C15" s="78" t="s">
        <v>209</v>
      </c>
      <c r="D15" s="78"/>
      <c r="E15" s="78"/>
      <c r="F15" s="78" t="s">
        <v>210</v>
      </c>
      <c r="G15" s="78"/>
      <c r="H15" s="78"/>
      <c r="I15" s="17"/>
      <c r="J15" s="4"/>
    </row>
    <row r="16" spans="1:10" ht="25.5" customHeight="1" x14ac:dyDescent="0.2">
      <c r="A16" s="4"/>
      <c r="B16" s="6" t="s">
        <v>51</v>
      </c>
      <c r="C16" s="100" t="s">
        <v>211</v>
      </c>
      <c r="D16" s="100"/>
      <c r="E16" s="100"/>
      <c r="F16" s="100" t="s">
        <v>212</v>
      </c>
      <c r="G16" s="100"/>
      <c r="H16" s="100"/>
      <c r="I16" s="17"/>
      <c r="J16" s="4"/>
    </row>
    <row r="17" spans="1:10" ht="18" customHeight="1" x14ac:dyDescent="0.2">
      <c r="A17" s="4"/>
      <c r="B17" s="79" t="s">
        <v>50</v>
      </c>
      <c r="C17" s="92" t="s">
        <v>81</v>
      </c>
      <c r="D17" s="93"/>
      <c r="E17" s="94"/>
      <c r="F17" s="18" t="s">
        <v>46</v>
      </c>
      <c r="G17" s="18" t="s">
        <v>82</v>
      </c>
      <c r="H17" s="18" t="s">
        <v>44</v>
      </c>
      <c r="I17" s="18" t="s">
        <v>11</v>
      </c>
      <c r="J17" s="4"/>
    </row>
    <row r="18" spans="1:10" ht="18" customHeight="1" x14ac:dyDescent="0.2">
      <c r="A18" s="4"/>
      <c r="B18" s="80"/>
      <c r="C18" s="92" t="s">
        <v>83</v>
      </c>
      <c r="D18" s="93"/>
      <c r="E18" s="94"/>
      <c r="F18" s="18" t="s">
        <v>40</v>
      </c>
      <c r="G18" s="18" t="s">
        <v>39</v>
      </c>
      <c r="H18" s="18" t="s">
        <v>38</v>
      </c>
      <c r="I18" s="18" t="s">
        <v>37</v>
      </c>
      <c r="J18" s="4"/>
    </row>
    <row r="19" spans="1:10" ht="18" customHeight="1" x14ac:dyDescent="0.2">
      <c r="A19" s="4"/>
      <c r="B19" s="2" t="s">
        <v>10</v>
      </c>
      <c r="C19" s="98" t="s">
        <v>260</v>
      </c>
      <c r="D19" s="98"/>
      <c r="E19" s="98"/>
      <c r="F19" s="71">
        <v>3</v>
      </c>
      <c r="G19" s="71">
        <v>0</v>
      </c>
      <c r="H19" s="20">
        <f>F19+G19</f>
        <v>3</v>
      </c>
      <c r="I19" s="20">
        <f>$C$9*H19</f>
        <v>30</v>
      </c>
      <c r="J19" s="4"/>
    </row>
    <row r="20" spans="1:10" ht="18" customHeight="1" x14ac:dyDescent="0.2">
      <c r="A20" s="4"/>
      <c r="B20" s="2" t="s">
        <v>0</v>
      </c>
      <c r="C20" s="98" t="s">
        <v>75</v>
      </c>
      <c r="D20" s="98"/>
      <c r="E20" s="98"/>
      <c r="F20" s="71">
        <v>5</v>
      </c>
      <c r="G20" s="71">
        <v>0</v>
      </c>
      <c r="H20" s="20">
        <f t="shared" ref="H20:H29" si="0">F20+G20</f>
        <v>5</v>
      </c>
      <c r="I20" s="20">
        <f t="shared" ref="I20:I30" si="1">$C$9*H20</f>
        <v>50</v>
      </c>
      <c r="J20" s="4"/>
    </row>
    <row r="21" spans="1:10" ht="18" customHeight="1" x14ac:dyDescent="0.2">
      <c r="A21" s="4"/>
      <c r="B21" s="2" t="s">
        <v>1</v>
      </c>
      <c r="C21" s="98" t="s">
        <v>260</v>
      </c>
      <c r="D21" s="98"/>
      <c r="E21" s="98"/>
      <c r="F21" s="71">
        <v>3</v>
      </c>
      <c r="G21" s="71">
        <v>0</v>
      </c>
      <c r="H21" s="20">
        <f t="shared" si="0"/>
        <v>3</v>
      </c>
      <c r="I21" s="20">
        <f t="shared" si="1"/>
        <v>30</v>
      </c>
      <c r="J21" s="4"/>
    </row>
    <row r="22" spans="1:10" ht="18" customHeight="1" x14ac:dyDescent="0.2">
      <c r="A22" s="4"/>
      <c r="B22" s="2" t="s">
        <v>2</v>
      </c>
      <c r="C22" s="98" t="s">
        <v>261</v>
      </c>
      <c r="D22" s="98"/>
      <c r="E22" s="98"/>
      <c r="F22" s="71">
        <v>4</v>
      </c>
      <c r="G22" s="71">
        <v>0</v>
      </c>
      <c r="H22" s="20">
        <f t="shared" si="0"/>
        <v>4</v>
      </c>
      <c r="I22" s="20">
        <f t="shared" si="1"/>
        <v>40</v>
      </c>
      <c r="J22" s="4"/>
    </row>
    <row r="23" spans="1:10" ht="18" customHeight="1" x14ac:dyDescent="0.2">
      <c r="A23" s="4"/>
      <c r="B23" s="2" t="s">
        <v>3</v>
      </c>
      <c r="C23" s="98" t="s">
        <v>261</v>
      </c>
      <c r="D23" s="98"/>
      <c r="E23" s="98"/>
      <c r="F23" s="71">
        <v>4</v>
      </c>
      <c r="G23" s="71">
        <v>0</v>
      </c>
      <c r="H23" s="20">
        <f t="shared" si="0"/>
        <v>4</v>
      </c>
      <c r="I23" s="20">
        <f t="shared" si="1"/>
        <v>40</v>
      </c>
      <c r="J23" s="4"/>
    </row>
    <row r="24" spans="1:10" ht="18" customHeight="1" x14ac:dyDescent="0.2">
      <c r="A24" s="4"/>
      <c r="B24" s="2" t="s">
        <v>4</v>
      </c>
      <c r="C24" s="98" t="s">
        <v>75</v>
      </c>
      <c r="D24" s="98"/>
      <c r="E24" s="98"/>
      <c r="F24" s="71">
        <v>5</v>
      </c>
      <c r="G24" s="71">
        <v>0</v>
      </c>
      <c r="H24" s="20">
        <f t="shared" si="0"/>
        <v>5</v>
      </c>
      <c r="I24" s="20">
        <f t="shared" si="1"/>
        <v>50</v>
      </c>
      <c r="J24" s="4"/>
    </row>
    <row r="25" spans="1:10" ht="18" customHeight="1" x14ac:dyDescent="0.2">
      <c r="A25" s="4"/>
      <c r="B25" s="2" t="s">
        <v>5</v>
      </c>
      <c r="C25" s="98" t="s">
        <v>261</v>
      </c>
      <c r="D25" s="98"/>
      <c r="E25" s="98"/>
      <c r="F25" s="71">
        <v>4</v>
      </c>
      <c r="G25" s="71">
        <v>0</v>
      </c>
      <c r="H25" s="20">
        <f t="shared" si="0"/>
        <v>4</v>
      </c>
      <c r="I25" s="20">
        <f t="shared" si="1"/>
        <v>40</v>
      </c>
      <c r="J25" s="4"/>
    </row>
    <row r="26" spans="1:10" ht="18" customHeight="1" x14ac:dyDescent="0.2">
      <c r="A26" s="4"/>
      <c r="B26" s="2" t="s">
        <v>14</v>
      </c>
      <c r="C26" s="98" t="s">
        <v>261</v>
      </c>
      <c r="D26" s="98"/>
      <c r="E26" s="98"/>
      <c r="F26" s="71">
        <v>4</v>
      </c>
      <c r="G26" s="71">
        <v>0</v>
      </c>
      <c r="H26" s="20">
        <f t="shared" si="0"/>
        <v>4</v>
      </c>
      <c r="I26" s="20">
        <f t="shared" si="1"/>
        <v>40</v>
      </c>
      <c r="J26" s="4"/>
    </row>
    <row r="27" spans="1:10" ht="18" customHeight="1" x14ac:dyDescent="0.2">
      <c r="A27" s="4"/>
      <c r="B27" s="3" t="s">
        <v>6</v>
      </c>
      <c r="C27" s="98" t="s">
        <v>260</v>
      </c>
      <c r="D27" s="98"/>
      <c r="E27" s="98"/>
      <c r="F27" s="71">
        <v>3</v>
      </c>
      <c r="G27" s="71">
        <v>0</v>
      </c>
      <c r="H27" s="20">
        <f t="shared" si="0"/>
        <v>3</v>
      </c>
      <c r="I27" s="20">
        <f t="shared" si="1"/>
        <v>30</v>
      </c>
      <c r="J27" s="4"/>
    </row>
    <row r="28" spans="1:10" ht="18" customHeight="1" x14ac:dyDescent="0.2">
      <c r="A28" s="4"/>
      <c r="B28" s="3" t="s">
        <v>7</v>
      </c>
      <c r="C28" s="98" t="s">
        <v>261</v>
      </c>
      <c r="D28" s="98"/>
      <c r="E28" s="98"/>
      <c r="F28" s="71">
        <v>4</v>
      </c>
      <c r="G28" s="71">
        <v>0</v>
      </c>
      <c r="H28" s="20">
        <f t="shared" si="0"/>
        <v>4</v>
      </c>
      <c r="I28" s="20">
        <f t="shared" si="1"/>
        <v>40</v>
      </c>
      <c r="J28" s="4"/>
    </row>
    <row r="29" spans="1:10" ht="18" customHeight="1" x14ac:dyDescent="0.2">
      <c r="A29" s="4"/>
      <c r="B29" s="3" t="s">
        <v>8</v>
      </c>
      <c r="C29" s="98" t="s">
        <v>260</v>
      </c>
      <c r="D29" s="98"/>
      <c r="E29" s="98"/>
      <c r="F29" s="71">
        <v>3</v>
      </c>
      <c r="G29" s="71">
        <v>0</v>
      </c>
      <c r="H29" s="20">
        <f t="shared" si="0"/>
        <v>3</v>
      </c>
      <c r="I29" s="20">
        <f t="shared" si="1"/>
        <v>30</v>
      </c>
      <c r="J29" s="4"/>
    </row>
    <row r="30" spans="1:10" ht="20.100000000000001" customHeight="1" x14ac:dyDescent="0.2">
      <c r="A30" s="4"/>
      <c r="B30" s="18" t="s">
        <v>9</v>
      </c>
      <c r="C30" s="95" t="s">
        <v>21</v>
      </c>
      <c r="D30" s="95"/>
      <c r="E30" s="95"/>
      <c r="F30" s="70" t="s">
        <v>21</v>
      </c>
      <c r="G30" s="70" t="s">
        <v>21</v>
      </c>
      <c r="H30" s="70">
        <f>AVERAGE(H19:H29)</f>
        <v>3.8181818181818183</v>
      </c>
      <c r="I30" s="70">
        <f t="shared" si="1"/>
        <v>38.181818181818187</v>
      </c>
      <c r="J30" s="4"/>
    </row>
    <row r="31" spans="1:10" ht="34.5" customHeight="1" x14ac:dyDescent="0.2">
      <c r="A31" s="4"/>
      <c r="B31" s="9" t="s">
        <v>36</v>
      </c>
      <c r="C31" s="87" t="s">
        <v>34</v>
      </c>
      <c r="D31" s="87"/>
      <c r="E31" s="87"/>
      <c r="F31" s="87"/>
      <c r="G31" s="87"/>
      <c r="H31" s="87"/>
      <c r="I31" s="87"/>
      <c r="J31" s="4"/>
    </row>
    <row r="32" spans="1:10" ht="10.5" customHeight="1" x14ac:dyDescent="0.2">
      <c r="A32" s="4"/>
      <c r="B32" s="4"/>
      <c r="C32" s="4"/>
      <c r="D32" s="4"/>
      <c r="E32" s="4"/>
      <c r="F32" s="4"/>
      <c r="G32" s="4"/>
      <c r="H32" s="4"/>
      <c r="I32" s="4"/>
      <c r="J32" s="4"/>
    </row>
  </sheetData>
  <mergeCells count="33">
    <mergeCell ref="C14:E14"/>
    <mergeCell ref="F14:H14"/>
    <mergeCell ref="C15:E15"/>
    <mergeCell ref="F15:H15"/>
    <mergeCell ref="C16:E16"/>
    <mergeCell ref="F16:H16"/>
    <mergeCell ref="C28:E28"/>
    <mergeCell ref="C29:E29"/>
    <mergeCell ref="C30:E30"/>
    <mergeCell ref="C31:I31"/>
    <mergeCell ref="C27:E27"/>
    <mergeCell ref="C25:E25"/>
    <mergeCell ref="B17:B18"/>
    <mergeCell ref="C17:E17"/>
    <mergeCell ref="C18:E18"/>
    <mergeCell ref="C19:E19"/>
    <mergeCell ref="C20:E20"/>
    <mergeCell ref="C26:E26"/>
    <mergeCell ref="B2:I2"/>
    <mergeCell ref="C3:D3"/>
    <mergeCell ref="C4:D4"/>
    <mergeCell ref="C5:D5"/>
    <mergeCell ref="C6:I6"/>
    <mergeCell ref="C7:I7"/>
    <mergeCell ref="C8:D8"/>
    <mergeCell ref="C12:E12"/>
    <mergeCell ref="F12:H12"/>
    <mergeCell ref="C13:E13"/>
    <mergeCell ref="F13:H13"/>
    <mergeCell ref="C21:E21"/>
    <mergeCell ref="C22:E22"/>
    <mergeCell ref="C23:E23"/>
    <mergeCell ref="C24:E24"/>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2" ySplit="2" topLeftCell="C3" activePane="bottomRight" state="frozen"/>
      <selection pane="topRight" activeCell="B1" sqref="B1"/>
      <selection pane="bottomLeft" activeCell="A2" sqref="A2"/>
      <selection pane="bottomRight" activeCell="C5" sqref="C5:D5"/>
    </sheetView>
  </sheetViews>
  <sheetFormatPr defaultRowHeight="20.100000000000001" customHeight="1" x14ac:dyDescent="0.2"/>
  <cols>
    <col min="1" max="1" width="4.125" style="1" customWidth="1"/>
    <col min="2" max="2" width="15" style="1" customWidth="1"/>
    <col min="3" max="3" width="9.625" style="1" customWidth="1"/>
    <col min="4" max="4" width="9.375" style="1" customWidth="1"/>
    <col min="5" max="5" width="9.5" style="1" customWidth="1"/>
    <col min="6" max="6" width="6.5" style="1" customWidth="1"/>
    <col min="7" max="8" width="10.25" style="1" customWidth="1"/>
    <col min="9" max="9" width="13.625" style="1" customWidth="1"/>
    <col min="10" max="10" width="4.25" style="1" customWidth="1"/>
    <col min="11" max="11" width="24.5" style="1" customWidth="1"/>
    <col min="12" max="16384" width="9" style="1"/>
  </cols>
  <sheetData>
    <row r="1" spans="1:10" ht="8.25" customHeight="1" x14ac:dyDescent="0.2">
      <c r="A1" s="4"/>
      <c r="B1" s="4"/>
      <c r="C1" s="4"/>
      <c r="D1" s="4"/>
      <c r="E1" s="4"/>
      <c r="F1" s="4"/>
      <c r="G1" s="4"/>
      <c r="H1" s="4"/>
      <c r="I1" s="4"/>
      <c r="J1" s="4"/>
    </row>
    <row r="2" spans="1:10" ht="36" customHeight="1" x14ac:dyDescent="0.2">
      <c r="A2" s="4"/>
      <c r="B2" s="99" t="str">
        <f>C7</f>
        <v>PA6.2 : ร้อยละของโรงพยาบาลที่พัฒนาอนามัยสิ่งแวดล้อมได้ตามเกณฑ์ GREEN &amp; CLEAN Hospital  (ร้อยละ 100)   …   รพ.สต.</v>
      </c>
      <c r="C2" s="99"/>
      <c r="D2" s="99"/>
      <c r="E2" s="99"/>
      <c r="F2" s="99"/>
      <c r="G2" s="99"/>
      <c r="H2" s="99"/>
      <c r="I2" s="99"/>
      <c r="J2" s="4"/>
    </row>
    <row r="3" spans="1:10" ht="20.100000000000001" customHeight="1" x14ac:dyDescent="0.2">
      <c r="A3" s="4"/>
      <c r="B3" s="8" t="s">
        <v>67</v>
      </c>
      <c r="C3" s="78" t="s">
        <v>323</v>
      </c>
      <c r="D3" s="78"/>
      <c r="E3" s="17"/>
      <c r="F3" s="17"/>
      <c r="G3" s="17"/>
      <c r="H3" s="17"/>
      <c r="I3" s="17"/>
      <c r="J3" s="4"/>
    </row>
    <row r="4" spans="1:10" ht="20.100000000000001" customHeight="1" x14ac:dyDescent="0.2">
      <c r="A4" s="4"/>
      <c r="B4" s="8" t="s">
        <v>22</v>
      </c>
      <c r="C4" s="82">
        <v>22462</v>
      </c>
      <c r="D4" s="82"/>
      <c r="E4" s="17"/>
      <c r="F4" s="17"/>
      <c r="G4" s="17"/>
      <c r="H4" s="17"/>
      <c r="I4" s="17"/>
      <c r="J4" s="4"/>
    </row>
    <row r="5" spans="1:10" ht="20.100000000000001" customHeight="1" x14ac:dyDescent="0.2">
      <c r="A5" s="4"/>
      <c r="B5" s="8" t="s">
        <v>66</v>
      </c>
      <c r="C5" s="83" t="s">
        <v>99</v>
      </c>
      <c r="D5" s="83"/>
      <c r="E5" s="17"/>
      <c r="F5" s="17"/>
      <c r="G5" s="17"/>
      <c r="H5" s="17"/>
      <c r="I5" s="17"/>
      <c r="J5" s="4"/>
    </row>
    <row r="6" spans="1:10" ht="20.100000000000001" customHeight="1" x14ac:dyDescent="0.2">
      <c r="A6" s="4"/>
      <c r="B6" s="8" t="s">
        <v>64</v>
      </c>
      <c r="C6" s="78" t="s">
        <v>100</v>
      </c>
      <c r="D6" s="78"/>
      <c r="E6" s="78"/>
      <c r="F6" s="78"/>
      <c r="G6" s="78"/>
      <c r="H6" s="78"/>
      <c r="I6" s="78"/>
      <c r="J6" s="4"/>
    </row>
    <row r="7" spans="1:10" ht="40.5" customHeight="1" x14ac:dyDescent="0.2">
      <c r="A7" s="4"/>
      <c r="B7" s="8" t="s">
        <v>62</v>
      </c>
      <c r="C7" s="84" t="s">
        <v>102</v>
      </c>
      <c r="D7" s="84"/>
      <c r="E7" s="84"/>
      <c r="F7" s="84"/>
      <c r="G7" s="84"/>
      <c r="H7" s="84"/>
      <c r="I7" s="84"/>
      <c r="J7" s="4"/>
    </row>
    <row r="8" spans="1:10" ht="20.100000000000001" customHeight="1" x14ac:dyDescent="0.2">
      <c r="A8" s="4"/>
      <c r="B8" s="8" t="s">
        <v>73</v>
      </c>
      <c r="C8" s="83" t="s">
        <v>74</v>
      </c>
      <c r="D8" s="83"/>
      <c r="E8" s="17"/>
      <c r="F8" s="17"/>
      <c r="G8" s="17"/>
      <c r="H8" s="17"/>
      <c r="I8" s="17"/>
      <c r="J8" s="4"/>
    </row>
    <row r="9" spans="1:10" ht="20.100000000000001" customHeight="1" x14ac:dyDescent="0.2">
      <c r="A9" s="4"/>
      <c r="B9" s="8" t="s">
        <v>58</v>
      </c>
      <c r="C9" s="21">
        <v>10</v>
      </c>
      <c r="D9" s="17"/>
      <c r="E9" s="17"/>
      <c r="F9" s="17"/>
      <c r="G9" s="17"/>
      <c r="H9" s="17"/>
      <c r="I9" s="17"/>
      <c r="J9" s="4"/>
    </row>
    <row r="10" spans="1:10" ht="20.100000000000001" customHeight="1" x14ac:dyDescent="0.2">
      <c r="A10" s="4"/>
      <c r="B10" s="8" t="s">
        <v>57</v>
      </c>
      <c r="C10" s="75" t="s">
        <v>75</v>
      </c>
      <c r="D10" s="17"/>
      <c r="E10" s="17"/>
      <c r="F10" s="17"/>
      <c r="G10" s="17"/>
      <c r="H10" s="17"/>
      <c r="I10" s="17"/>
      <c r="J10" s="4"/>
    </row>
    <row r="11" spans="1:10" ht="20.100000000000001" customHeight="1" x14ac:dyDescent="0.2">
      <c r="A11" s="4"/>
      <c r="B11" s="7" t="s">
        <v>56</v>
      </c>
      <c r="C11" s="19"/>
      <c r="D11" s="17"/>
      <c r="E11" s="17"/>
      <c r="F11" s="17"/>
      <c r="G11" s="17"/>
      <c r="H11" s="17"/>
      <c r="I11" s="17"/>
      <c r="J11" s="4"/>
    </row>
    <row r="12" spans="1:10" ht="42.75" customHeight="1" x14ac:dyDescent="0.2">
      <c r="A12" s="4"/>
      <c r="B12" s="36" t="s">
        <v>55</v>
      </c>
      <c r="C12" s="101" t="s">
        <v>214</v>
      </c>
      <c r="D12" s="101"/>
      <c r="E12" s="101"/>
      <c r="F12" s="101" t="s">
        <v>215</v>
      </c>
      <c r="G12" s="101"/>
      <c r="H12" s="101"/>
      <c r="I12" s="17"/>
      <c r="J12" s="4"/>
    </row>
    <row r="13" spans="1:10" ht="44.25" customHeight="1" x14ac:dyDescent="0.2">
      <c r="A13" s="4"/>
      <c r="B13" s="36" t="s">
        <v>54</v>
      </c>
      <c r="C13" s="101" t="s">
        <v>216</v>
      </c>
      <c r="D13" s="101"/>
      <c r="E13" s="101"/>
      <c r="F13" s="101" t="s">
        <v>217</v>
      </c>
      <c r="G13" s="101"/>
      <c r="H13" s="101"/>
      <c r="I13" s="17"/>
      <c r="J13" s="4"/>
    </row>
    <row r="14" spans="1:10" ht="45" customHeight="1" x14ac:dyDescent="0.2">
      <c r="A14" s="4"/>
      <c r="B14" s="36" t="s">
        <v>53</v>
      </c>
      <c r="C14" s="101" t="s">
        <v>218</v>
      </c>
      <c r="D14" s="101"/>
      <c r="E14" s="101"/>
      <c r="F14" s="101" t="s">
        <v>219</v>
      </c>
      <c r="G14" s="101"/>
      <c r="H14" s="101"/>
      <c r="I14" s="17"/>
      <c r="J14" s="4"/>
    </row>
    <row r="15" spans="1:10" ht="44.25" customHeight="1" x14ac:dyDescent="0.2">
      <c r="A15" s="4"/>
      <c r="B15" s="36" t="s">
        <v>52</v>
      </c>
      <c r="C15" s="101" t="s">
        <v>220</v>
      </c>
      <c r="D15" s="101"/>
      <c r="E15" s="101"/>
      <c r="F15" s="101" t="s">
        <v>221</v>
      </c>
      <c r="G15" s="101"/>
      <c r="H15" s="101"/>
      <c r="I15" s="17"/>
      <c r="J15" s="4"/>
    </row>
    <row r="16" spans="1:10" ht="42.75" customHeight="1" x14ac:dyDescent="0.2">
      <c r="A16" s="4"/>
      <c r="B16" s="36" t="s">
        <v>51</v>
      </c>
      <c r="C16" s="101" t="s">
        <v>222</v>
      </c>
      <c r="D16" s="101"/>
      <c r="E16" s="101"/>
      <c r="F16" s="101" t="s">
        <v>223</v>
      </c>
      <c r="G16" s="101"/>
      <c r="H16" s="101"/>
      <c r="I16" s="17"/>
      <c r="J16" s="4"/>
    </row>
    <row r="17" spans="1:10" ht="18" customHeight="1" x14ac:dyDescent="0.2">
      <c r="A17" s="4"/>
      <c r="B17" s="79" t="s">
        <v>50</v>
      </c>
      <c r="C17" s="92" t="s">
        <v>81</v>
      </c>
      <c r="D17" s="93"/>
      <c r="E17" s="94"/>
      <c r="F17" s="18" t="s">
        <v>46</v>
      </c>
      <c r="G17" s="18" t="s">
        <v>82</v>
      </c>
      <c r="H17" s="18" t="s">
        <v>44</v>
      </c>
      <c r="I17" s="18" t="s">
        <v>11</v>
      </c>
      <c r="J17" s="4"/>
    </row>
    <row r="18" spans="1:10" ht="18" customHeight="1" x14ac:dyDescent="0.2">
      <c r="A18" s="4"/>
      <c r="B18" s="80"/>
      <c r="C18" s="92" t="s">
        <v>83</v>
      </c>
      <c r="D18" s="93"/>
      <c r="E18" s="94"/>
      <c r="F18" s="18" t="s">
        <v>40</v>
      </c>
      <c r="G18" s="18" t="s">
        <v>39</v>
      </c>
      <c r="H18" s="18" t="s">
        <v>38</v>
      </c>
      <c r="I18" s="18" t="s">
        <v>37</v>
      </c>
      <c r="J18" s="4"/>
    </row>
    <row r="19" spans="1:10" ht="18" customHeight="1" x14ac:dyDescent="0.2">
      <c r="A19" s="4"/>
      <c r="B19" s="2" t="s">
        <v>10</v>
      </c>
      <c r="C19" s="98" t="s">
        <v>75</v>
      </c>
      <c r="D19" s="98"/>
      <c r="E19" s="98"/>
      <c r="F19" s="74">
        <v>5</v>
      </c>
      <c r="G19" s="74">
        <v>0</v>
      </c>
      <c r="H19" s="20">
        <f>F19+G19</f>
        <v>5</v>
      </c>
      <c r="I19" s="20">
        <f>$C$9*H19</f>
        <v>50</v>
      </c>
      <c r="J19" s="4"/>
    </row>
    <row r="20" spans="1:10" ht="18" customHeight="1" x14ac:dyDescent="0.2">
      <c r="A20" s="4"/>
      <c r="B20" s="2" t="s">
        <v>0</v>
      </c>
      <c r="C20" s="98" t="s">
        <v>75</v>
      </c>
      <c r="D20" s="98"/>
      <c r="E20" s="98"/>
      <c r="F20" s="74">
        <v>5</v>
      </c>
      <c r="G20" s="74">
        <v>0</v>
      </c>
      <c r="H20" s="20">
        <f t="shared" ref="H20:H29" si="0">F20+G20</f>
        <v>5</v>
      </c>
      <c r="I20" s="20">
        <f t="shared" ref="I20:I30" si="1">$C$9*H20</f>
        <v>50</v>
      </c>
      <c r="J20" s="4"/>
    </row>
    <row r="21" spans="1:10" ht="18" customHeight="1" x14ac:dyDescent="0.2">
      <c r="A21" s="4"/>
      <c r="B21" s="2" t="s">
        <v>1</v>
      </c>
      <c r="C21" s="98" t="s">
        <v>261</v>
      </c>
      <c r="D21" s="98"/>
      <c r="E21" s="98"/>
      <c r="F21" s="74">
        <v>4</v>
      </c>
      <c r="G21" s="74">
        <v>0</v>
      </c>
      <c r="H21" s="20">
        <f t="shared" si="0"/>
        <v>4</v>
      </c>
      <c r="I21" s="20">
        <f t="shared" si="1"/>
        <v>40</v>
      </c>
      <c r="J21" s="4"/>
    </row>
    <row r="22" spans="1:10" ht="18" customHeight="1" x14ac:dyDescent="0.2">
      <c r="A22" s="4"/>
      <c r="B22" s="2" t="s">
        <v>2</v>
      </c>
      <c r="C22" s="98" t="s">
        <v>261</v>
      </c>
      <c r="D22" s="98"/>
      <c r="E22" s="98"/>
      <c r="F22" s="74">
        <v>4</v>
      </c>
      <c r="G22" s="74">
        <v>0</v>
      </c>
      <c r="H22" s="20">
        <f t="shared" si="0"/>
        <v>4</v>
      </c>
      <c r="I22" s="20">
        <f t="shared" si="1"/>
        <v>40</v>
      </c>
      <c r="J22" s="4"/>
    </row>
    <row r="23" spans="1:10" ht="18" customHeight="1" x14ac:dyDescent="0.2">
      <c r="A23" s="4"/>
      <c r="B23" s="2" t="s">
        <v>3</v>
      </c>
      <c r="C23" s="98" t="s">
        <v>75</v>
      </c>
      <c r="D23" s="98"/>
      <c r="E23" s="98"/>
      <c r="F23" s="74">
        <v>5</v>
      </c>
      <c r="G23" s="74">
        <v>0</v>
      </c>
      <c r="H23" s="20">
        <f t="shared" si="0"/>
        <v>5</v>
      </c>
      <c r="I23" s="20">
        <f t="shared" si="1"/>
        <v>50</v>
      </c>
      <c r="J23" s="4"/>
    </row>
    <row r="24" spans="1:10" ht="18" customHeight="1" x14ac:dyDescent="0.2">
      <c r="A24" s="4"/>
      <c r="B24" s="2" t="s">
        <v>4</v>
      </c>
      <c r="C24" s="98" t="s">
        <v>75</v>
      </c>
      <c r="D24" s="98"/>
      <c r="E24" s="98"/>
      <c r="F24" s="74">
        <v>5</v>
      </c>
      <c r="G24" s="74">
        <v>0</v>
      </c>
      <c r="H24" s="20">
        <f t="shared" si="0"/>
        <v>5</v>
      </c>
      <c r="I24" s="20">
        <f t="shared" si="1"/>
        <v>50</v>
      </c>
      <c r="J24" s="4"/>
    </row>
    <row r="25" spans="1:10" ht="18" customHeight="1" x14ac:dyDescent="0.2">
      <c r="A25" s="4"/>
      <c r="B25" s="2" t="s">
        <v>5</v>
      </c>
      <c r="C25" s="98" t="s">
        <v>260</v>
      </c>
      <c r="D25" s="98"/>
      <c r="E25" s="98"/>
      <c r="F25" s="74">
        <v>3</v>
      </c>
      <c r="G25" s="74">
        <v>0</v>
      </c>
      <c r="H25" s="20">
        <f t="shared" si="0"/>
        <v>3</v>
      </c>
      <c r="I25" s="20">
        <f t="shared" si="1"/>
        <v>30</v>
      </c>
      <c r="J25" s="4"/>
    </row>
    <row r="26" spans="1:10" ht="18" customHeight="1" x14ac:dyDescent="0.2">
      <c r="A26" s="4"/>
      <c r="B26" s="2" t="s">
        <v>14</v>
      </c>
      <c r="C26" s="98" t="s">
        <v>75</v>
      </c>
      <c r="D26" s="98"/>
      <c r="E26" s="98"/>
      <c r="F26" s="74">
        <v>5</v>
      </c>
      <c r="G26" s="74">
        <v>0</v>
      </c>
      <c r="H26" s="20">
        <f t="shared" si="0"/>
        <v>5</v>
      </c>
      <c r="I26" s="20">
        <f t="shared" si="1"/>
        <v>50</v>
      </c>
      <c r="J26" s="4"/>
    </row>
    <row r="27" spans="1:10" ht="18" customHeight="1" x14ac:dyDescent="0.2">
      <c r="A27" s="4"/>
      <c r="B27" s="3" t="s">
        <v>6</v>
      </c>
      <c r="C27" s="98" t="s">
        <v>75</v>
      </c>
      <c r="D27" s="98"/>
      <c r="E27" s="98"/>
      <c r="F27" s="74">
        <v>5</v>
      </c>
      <c r="G27" s="74">
        <v>0</v>
      </c>
      <c r="H27" s="20">
        <f t="shared" si="0"/>
        <v>5</v>
      </c>
      <c r="I27" s="20">
        <f t="shared" si="1"/>
        <v>50</v>
      </c>
      <c r="J27" s="4"/>
    </row>
    <row r="28" spans="1:10" ht="18" customHeight="1" x14ac:dyDescent="0.2">
      <c r="A28" s="4"/>
      <c r="B28" s="3" t="s">
        <v>7</v>
      </c>
      <c r="C28" s="98" t="s">
        <v>260</v>
      </c>
      <c r="D28" s="98"/>
      <c r="E28" s="98"/>
      <c r="F28" s="74">
        <v>3</v>
      </c>
      <c r="G28" s="74">
        <v>0</v>
      </c>
      <c r="H28" s="20">
        <f t="shared" si="0"/>
        <v>3</v>
      </c>
      <c r="I28" s="20">
        <f t="shared" si="1"/>
        <v>30</v>
      </c>
      <c r="J28" s="4"/>
    </row>
    <row r="29" spans="1:10" ht="18" customHeight="1" x14ac:dyDescent="0.2">
      <c r="A29" s="4"/>
      <c r="B29" s="3" t="s">
        <v>8</v>
      </c>
      <c r="C29" s="98" t="s">
        <v>260</v>
      </c>
      <c r="D29" s="98"/>
      <c r="E29" s="98"/>
      <c r="F29" s="74">
        <v>3</v>
      </c>
      <c r="G29" s="74">
        <v>0</v>
      </c>
      <c r="H29" s="20">
        <f t="shared" si="0"/>
        <v>3</v>
      </c>
      <c r="I29" s="20">
        <f t="shared" si="1"/>
        <v>30</v>
      </c>
      <c r="J29" s="4"/>
    </row>
    <row r="30" spans="1:10" ht="20.100000000000001" customHeight="1" x14ac:dyDescent="0.2">
      <c r="A30" s="4"/>
      <c r="B30" s="18" t="s">
        <v>9</v>
      </c>
      <c r="C30" s="95" t="s">
        <v>21</v>
      </c>
      <c r="D30" s="95"/>
      <c r="E30" s="95"/>
      <c r="F30" s="73" t="s">
        <v>21</v>
      </c>
      <c r="G30" s="73" t="s">
        <v>21</v>
      </c>
      <c r="H30" s="73">
        <f>AVERAGE(H19:H29)</f>
        <v>4.2727272727272725</v>
      </c>
      <c r="I30" s="73">
        <f t="shared" si="1"/>
        <v>42.727272727272727</v>
      </c>
      <c r="J30" s="4"/>
    </row>
    <row r="31" spans="1:10" ht="39" customHeight="1" x14ac:dyDescent="0.2">
      <c r="A31" s="4"/>
      <c r="B31" s="9" t="s">
        <v>36</v>
      </c>
      <c r="C31" s="87" t="s">
        <v>34</v>
      </c>
      <c r="D31" s="87"/>
      <c r="E31" s="87"/>
      <c r="F31" s="87"/>
      <c r="G31" s="87"/>
      <c r="H31" s="87"/>
      <c r="I31" s="87"/>
      <c r="J31" s="4"/>
    </row>
    <row r="32" spans="1:10" ht="10.5" customHeight="1" x14ac:dyDescent="0.2">
      <c r="A32" s="4"/>
      <c r="B32" s="4"/>
      <c r="C32" s="4"/>
      <c r="D32" s="4"/>
      <c r="E32" s="4"/>
      <c r="F32" s="4"/>
      <c r="G32" s="4"/>
      <c r="H32" s="4"/>
      <c r="I32" s="4"/>
      <c r="J32" s="4"/>
    </row>
  </sheetData>
  <mergeCells count="33">
    <mergeCell ref="C14:E14"/>
    <mergeCell ref="F14:H14"/>
    <mergeCell ref="C15:E15"/>
    <mergeCell ref="F15:H15"/>
    <mergeCell ref="C16:E16"/>
    <mergeCell ref="F16:H16"/>
    <mergeCell ref="C28:E28"/>
    <mergeCell ref="C29:E29"/>
    <mergeCell ref="C30:E30"/>
    <mergeCell ref="C31:I31"/>
    <mergeCell ref="C27:E27"/>
    <mergeCell ref="C25:E25"/>
    <mergeCell ref="B17:B18"/>
    <mergeCell ref="C17:E17"/>
    <mergeCell ref="C18:E18"/>
    <mergeCell ref="C19:E19"/>
    <mergeCell ref="C20:E20"/>
    <mergeCell ref="C26:E26"/>
    <mergeCell ref="B2:I2"/>
    <mergeCell ref="C3:D3"/>
    <mergeCell ref="C4:D4"/>
    <mergeCell ref="C5:D5"/>
    <mergeCell ref="C6:I6"/>
    <mergeCell ref="C7:I7"/>
    <mergeCell ref="C8:D8"/>
    <mergeCell ref="C12:E12"/>
    <mergeCell ref="F12:H12"/>
    <mergeCell ref="C13:E13"/>
    <mergeCell ref="F13:H13"/>
    <mergeCell ref="C21:E21"/>
    <mergeCell ref="C22:E22"/>
    <mergeCell ref="C23:E23"/>
    <mergeCell ref="C24:E24"/>
  </mergeCells>
  <pageMargins left="0.31496062992125984" right="0.15748031496062992" top="0.59055118110236227" bottom="0.27559055118110237" header="0.15748031496062992" footer="7.874015748031496E-2"/>
  <pageSetup paperSize="9" orientation="portrait" r:id="rId1"/>
  <headerFooter>
    <oddHeader xml:space="preserve">&amp;Cแบบประเมิน PA Scorecard เครือข่ายสุขภาพอำเภอ สำนักงานสาธารณสุขจังหวัดฉะเชิงเทรา 
ปีงบประมาณ พ.ศ.2561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แผ่นงาน</vt:lpstr>
      </vt:variant>
      <vt:variant>
        <vt:i4>36</vt:i4>
      </vt:variant>
    </vt:vector>
  </HeadingPairs>
  <TitlesOfParts>
    <vt:vector size="36" baseType="lpstr">
      <vt:lpstr>เรียงลำดับ</vt:lpstr>
      <vt:lpstr>รวม PA 2561</vt:lpstr>
      <vt:lpstr>PA01</vt:lpstr>
      <vt:lpstr>PA02</vt:lpstr>
      <vt:lpstr>PA03</vt:lpstr>
      <vt:lpstr>PA04</vt:lpstr>
      <vt:lpstr>PA05</vt:lpstr>
      <vt:lpstr>PA061</vt:lpstr>
      <vt:lpstr>PA062</vt:lpstr>
      <vt:lpstr>PA07</vt:lpstr>
      <vt:lpstr>PA08</vt:lpstr>
      <vt:lpstr>PA09</vt:lpstr>
      <vt:lpstr>PA101</vt:lpstr>
      <vt:lpstr>PA102</vt:lpstr>
      <vt:lpstr>PA103</vt:lpstr>
      <vt:lpstr>PA12</vt:lpstr>
      <vt:lpstr>PA13</vt:lpstr>
      <vt:lpstr>PA14</vt:lpstr>
      <vt:lpstr>PA15</vt:lpstr>
      <vt:lpstr>PA16</vt:lpstr>
      <vt:lpstr>PA17</vt:lpstr>
      <vt:lpstr>PA18</vt:lpstr>
      <vt:lpstr>PA192</vt:lpstr>
      <vt:lpstr>PA20</vt:lpstr>
      <vt:lpstr>PA21</vt:lpstr>
      <vt:lpstr>PA22</vt:lpstr>
      <vt:lpstr>PA23</vt:lpstr>
      <vt:lpstr>PA24</vt:lpstr>
      <vt:lpstr>PA25</vt:lpstr>
      <vt:lpstr>PA26</vt:lpstr>
      <vt:lpstr>PA27</vt:lpstr>
      <vt:lpstr>PA28</vt:lpstr>
      <vt:lpstr>PA291</vt:lpstr>
      <vt:lpstr>PA292</vt:lpstr>
      <vt:lpstr>PA301</vt:lpstr>
      <vt:lpstr>PA302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CCO-MOPH01</dc:creator>
  <cp:lastModifiedBy>USER</cp:lastModifiedBy>
  <cp:lastPrinted>2018-07-05T06:37:58Z</cp:lastPrinted>
  <dcterms:created xsi:type="dcterms:W3CDTF">2017-11-28T23:02:42Z</dcterms:created>
  <dcterms:modified xsi:type="dcterms:W3CDTF">2018-08-22T06:59:12Z</dcterms:modified>
</cp:coreProperties>
</file>